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240" yWindow="570" windowWidth="28455" windowHeight="11955"/>
  </bookViews>
  <sheets>
    <sheet name="Rekapitulácia stavby" sheetId="1" r:id="rId1"/>
    <sheet name="01 - Rekonštrukcia - Auto..." sheetId="2" r:id="rId2"/>
    <sheet name="02 - Rekonštrukcia - Auto..." sheetId="3" r:id="rId3"/>
  </sheets>
  <definedNames>
    <definedName name="_xlnm._FilterDatabase" localSheetId="1" hidden="1">'01 - Rekonštrukcia - Auto...'!$C$133:$K$203</definedName>
    <definedName name="_xlnm._FilterDatabase" localSheetId="2" hidden="1">'02 - Rekonštrukcia - Auto...'!$C$133:$K$203</definedName>
    <definedName name="_xlnm.Print_Titles" localSheetId="1">'01 - Rekonštrukcia - Auto...'!$133:$133</definedName>
    <definedName name="_xlnm.Print_Titles" localSheetId="2">'02 - Rekonštrukcia - Auto...'!$133:$133</definedName>
    <definedName name="_xlnm.Print_Titles" localSheetId="0">'Rekapitulácia stavby'!$92:$92</definedName>
    <definedName name="_xlnm.Print_Area" localSheetId="1">'01 - Rekonštrukcia - Auto...'!$C$4:$J$76,'01 - Rekonštrukcia - Auto...'!$C$82:$J$115,'01 - Rekonštrukcia - Auto...'!$C$121:$J$203</definedName>
    <definedName name="_xlnm.Print_Area" localSheetId="2">'02 - Rekonštrukcia - Auto...'!$C$4:$J$76,'02 - Rekonštrukcia - Auto...'!$C$82:$J$115,'02 - Rekonštrukcia - Auto...'!$C$121:$J$203</definedName>
    <definedName name="_xlnm.Print_Area" localSheetId="0">'Rekapitulácia stavby'!$D$4:$AO$76,'Rekapitulácia stavby'!$C$82:$AQ$97</definedName>
  </definedNames>
  <calcPr calcId="124519"/>
</workbook>
</file>

<file path=xl/calcChain.xml><?xml version="1.0" encoding="utf-8"?>
<calcChain xmlns="http://schemas.openxmlformats.org/spreadsheetml/2006/main">
  <c r="J37" i="3"/>
  <c r="J36"/>
  <c r="AY96" i="1"/>
  <c r="J35" i="3"/>
  <c r="AX96" i="1"/>
  <c r="BI203" i="3"/>
  <c r="BH203"/>
  <c r="BG203"/>
  <c r="BE203"/>
  <c r="T203"/>
  <c r="T202"/>
  <c r="T201" s="1"/>
  <c r="R203"/>
  <c r="R202" s="1"/>
  <c r="R201" s="1"/>
  <c r="P203"/>
  <c r="P202"/>
  <c r="P201" s="1"/>
  <c r="BI200"/>
  <c r="BH200"/>
  <c r="BG200"/>
  <c r="BE200"/>
  <c r="T200"/>
  <c r="T199" s="1"/>
  <c r="R200"/>
  <c r="R199" s="1"/>
  <c r="P200"/>
  <c r="P199" s="1"/>
  <c r="BI198"/>
  <c r="BH198"/>
  <c r="BG198"/>
  <c r="BE198"/>
  <c r="T198"/>
  <c r="T197" s="1"/>
  <c r="R198"/>
  <c r="R197" s="1"/>
  <c r="P198"/>
  <c r="P197" s="1"/>
  <c r="BI196"/>
  <c r="BH196"/>
  <c r="BG196"/>
  <c r="BE196"/>
  <c r="T196"/>
  <c r="R196"/>
  <c r="P196"/>
  <c r="BI195"/>
  <c r="BH195"/>
  <c r="BG195"/>
  <c r="BE195"/>
  <c r="T195"/>
  <c r="R195"/>
  <c r="P195"/>
  <c r="BI194"/>
  <c r="BH194"/>
  <c r="BG194"/>
  <c r="BE194"/>
  <c r="T194"/>
  <c r="R194"/>
  <c r="P194"/>
  <c r="BI193"/>
  <c r="BH193"/>
  <c r="BG193"/>
  <c r="BE193"/>
  <c r="T193"/>
  <c r="R193"/>
  <c r="P193"/>
  <c r="BI192"/>
  <c r="BH192"/>
  <c r="BG192"/>
  <c r="BE192"/>
  <c r="T192"/>
  <c r="R192"/>
  <c r="P192"/>
  <c r="BI190"/>
  <c r="BH190"/>
  <c r="BG190"/>
  <c r="BE190"/>
  <c r="T190"/>
  <c r="R190"/>
  <c r="P190"/>
  <c r="BI189"/>
  <c r="BH189"/>
  <c r="BG189"/>
  <c r="BE189"/>
  <c r="T189"/>
  <c r="R189"/>
  <c r="P189"/>
  <c r="BI187"/>
  <c r="BH187"/>
  <c r="BG187"/>
  <c r="BE187"/>
  <c r="T187"/>
  <c r="R187"/>
  <c r="P187"/>
  <c r="BI186"/>
  <c r="BH186"/>
  <c r="BG186"/>
  <c r="BE186"/>
  <c r="T186"/>
  <c r="R186"/>
  <c r="P186"/>
  <c r="BI185"/>
  <c r="BH185"/>
  <c r="BG185"/>
  <c r="BE185"/>
  <c r="T185"/>
  <c r="R185"/>
  <c r="P185"/>
  <c r="BI184"/>
  <c r="BH184"/>
  <c r="BG184"/>
  <c r="BE184"/>
  <c r="T184"/>
  <c r="R184"/>
  <c r="P184"/>
  <c r="BI183"/>
  <c r="BH183"/>
  <c r="BG183"/>
  <c r="BE183"/>
  <c r="T183"/>
  <c r="R183"/>
  <c r="P183"/>
  <c r="BI181"/>
  <c r="BH181"/>
  <c r="BG181"/>
  <c r="BE181"/>
  <c r="T181"/>
  <c r="R181"/>
  <c r="P181"/>
  <c r="BI180"/>
  <c r="BH180"/>
  <c r="BG180"/>
  <c r="BE180"/>
  <c r="T180"/>
  <c r="R180"/>
  <c r="P180"/>
  <c r="BI179"/>
  <c r="BH179"/>
  <c r="BG179"/>
  <c r="BE179"/>
  <c r="T179"/>
  <c r="R179"/>
  <c r="P179"/>
  <c r="BI178"/>
  <c r="BH178"/>
  <c r="BG178"/>
  <c r="BE178"/>
  <c r="T178"/>
  <c r="R178"/>
  <c r="P178"/>
  <c r="BI177"/>
  <c r="BH177"/>
  <c r="BG177"/>
  <c r="BE177"/>
  <c r="T177"/>
  <c r="R177"/>
  <c r="P177"/>
  <c r="BI176"/>
  <c r="BH176"/>
  <c r="BG176"/>
  <c r="BE176"/>
  <c r="T176"/>
  <c r="R176"/>
  <c r="P176"/>
  <c r="BI173"/>
  <c r="BH173"/>
  <c r="BG173"/>
  <c r="BE173"/>
  <c r="T173"/>
  <c r="T172" s="1"/>
  <c r="R173"/>
  <c r="R172" s="1"/>
  <c r="P173"/>
  <c r="P172" s="1"/>
  <c r="BI171"/>
  <c r="BH171"/>
  <c r="BG171"/>
  <c r="BE171"/>
  <c r="T171"/>
  <c r="R171"/>
  <c r="P171"/>
  <c r="BI170"/>
  <c r="BH170"/>
  <c r="BG170"/>
  <c r="BE170"/>
  <c r="T170"/>
  <c r="R170"/>
  <c r="P170"/>
  <c r="BI169"/>
  <c r="BH169"/>
  <c r="BG169"/>
  <c r="BE169"/>
  <c r="T169"/>
  <c r="R169"/>
  <c r="P169"/>
  <c r="BI167"/>
  <c r="BH167"/>
  <c r="BG167"/>
  <c r="BE167"/>
  <c r="T167"/>
  <c r="R167"/>
  <c r="P167"/>
  <c r="BI166"/>
  <c r="BH166"/>
  <c r="BG166"/>
  <c r="BE166"/>
  <c r="T166"/>
  <c r="R166"/>
  <c r="P166"/>
  <c r="BI165"/>
  <c r="BH165"/>
  <c r="BG165"/>
  <c r="BE165"/>
  <c r="T165"/>
  <c r="R165"/>
  <c r="P165"/>
  <c r="BI164"/>
  <c r="BH164"/>
  <c r="BG164"/>
  <c r="BE164"/>
  <c r="T164"/>
  <c r="R164"/>
  <c r="P164"/>
  <c r="BI162"/>
  <c r="BH162"/>
  <c r="BG162"/>
  <c r="BE162"/>
  <c r="T162"/>
  <c r="R162"/>
  <c r="P162"/>
  <c r="BI161"/>
  <c r="BH161"/>
  <c r="BG161"/>
  <c r="BE161"/>
  <c r="T161"/>
  <c r="R161"/>
  <c r="P161"/>
  <c r="BI160"/>
  <c r="BH160"/>
  <c r="BG160"/>
  <c r="BE160"/>
  <c r="T160"/>
  <c r="R160"/>
  <c r="P160"/>
  <c r="BI159"/>
  <c r="BH159"/>
  <c r="BG159"/>
  <c r="BE159"/>
  <c r="T159"/>
  <c r="R159"/>
  <c r="P159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2"/>
  <c r="BH152"/>
  <c r="BG152"/>
  <c r="BE152"/>
  <c r="T152"/>
  <c r="T151"/>
  <c r="R152"/>
  <c r="R151"/>
  <c r="P152"/>
  <c r="P151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J130"/>
  <c r="F130"/>
  <c r="F128"/>
  <c r="E126"/>
  <c r="J91"/>
  <c r="F91"/>
  <c r="F89"/>
  <c r="E87"/>
  <c r="J24"/>
  <c r="E24"/>
  <c r="J131" s="1"/>
  <c r="J23"/>
  <c r="J18"/>
  <c r="E18"/>
  <c r="F92" s="1"/>
  <c r="J17"/>
  <c r="J12"/>
  <c r="J128" s="1"/>
  <c r="E7"/>
  <c r="E124" s="1"/>
  <c r="J37" i="2"/>
  <c r="J36"/>
  <c r="AY95" i="1"/>
  <c r="J35" i="2"/>
  <c r="AX95" i="1"/>
  <c r="BI203" i="2"/>
  <c r="BH203"/>
  <c r="BG203"/>
  <c r="BE203"/>
  <c r="T203"/>
  <c r="T202"/>
  <c r="T201" s="1"/>
  <c r="R203"/>
  <c r="R202" s="1"/>
  <c r="R201" s="1"/>
  <c r="P203"/>
  <c r="P202"/>
  <c r="P201" s="1"/>
  <c r="BI200"/>
  <c r="BH200"/>
  <c r="BG200"/>
  <c r="BE200"/>
  <c r="T200"/>
  <c r="T199" s="1"/>
  <c r="R200"/>
  <c r="R199" s="1"/>
  <c r="P200"/>
  <c r="P199" s="1"/>
  <c r="BI198"/>
  <c r="BH198"/>
  <c r="BG198"/>
  <c r="BE198"/>
  <c r="T198"/>
  <c r="T197" s="1"/>
  <c r="R198"/>
  <c r="R197" s="1"/>
  <c r="P198"/>
  <c r="P197" s="1"/>
  <c r="BI196"/>
  <c r="BH196"/>
  <c r="BG196"/>
  <c r="BE196"/>
  <c r="T196"/>
  <c r="R196"/>
  <c r="P196"/>
  <c r="BI195"/>
  <c r="BH195"/>
  <c r="BG195"/>
  <c r="BE195"/>
  <c r="T195"/>
  <c r="R195"/>
  <c r="P195"/>
  <c r="BI194"/>
  <c r="BH194"/>
  <c r="BG194"/>
  <c r="BE194"/>
  <c r="T194"/>
  <c r="R194"/>
  <c r="P194"/>
  <c r="BI193"/>
  <c r="BH193"/>
  <c r="BG193"/>
  <c r="BE193"/>
  <c r="T193"/>
  <c r="R193"/>
  <c r="P193"/>
  <c r="BI192"/>
  <c r="BH192"/>
  <c r="BG192"/>
  <c r="BE192"/>
  <c r="T192"/>
  <c r="R192"/>
  <c r="P192"/>
  <c r="BI190"/>
  <c r="BH190"/>
  <c r="BG190"/>
  <c r="BE190"/>
  <c r="T190"/>
  <c r="R190"/>
  <c r="P190"/>
  <c r="BI189"/>
  <c r="BH189"/>
  <c r="BG189"/>
  <c r="BE189"/>
  <c r="T189"/>
  <c r="R189"/>
  <c r="P189"/>
  <c r="BI187"/>
  <c r="BH187"/>
  <c r="BG187"/>
  <c r="BE187"/>
  <c r="T187"/>
  <c r="R187"/>
  <c r="P187"/>
  <c r="BI186"/>
  <c r="BH186"/>
  <c r="BG186"/>
  <c r="BE186"/>
  <c r="T186"/>
  <c r="R186"/>
  <c r="P186"/>
  <c r="BI185"/>
  <c r="BH185"/>
  <c r="BG185"/>
  <c r="BE185"/>
  <c r="T185"/>
  <c r="R185"/>
  <c r="P185"/>
  <c r="BI184"/>
  <c r="BH184"/>
  <c r="BG184"/>
  <c r="BE184"/>
  <c r="T184"/>
  <c r="R184"/>
  <c r="P184"/>
  <c r="BI183"/>
  <c r="BH183"/>
  <c r="BG183"/>
  <c r="BE183"/>
  <c r="T183"/>
  <c r="R183"/>
  <c r="P183"/>
  <c r="BI181"/>
  <c r="BH181"/>
  <c r="BG181"/>
  <c r="BE181"/>
  <c r="T181"/>
  <c r="R181"/>
  <c r="P181"/>
  <c r="BI180"/>
  <c r="BH180"/>
  <c r="BG180"/>
  <c r="BE180"/>
  <c r="T180"/>
  <c r="R180"/>
  <c r="P180"/>
  <c r="BI179"/>
  <c r="BH179"/>
  <c r="BG179"/>
  <c r="BE179"/>
  <c r="T179"/>
  <c r="R179"/>
  <c r="P179"/>
  <c r="BI178"/>
  <c r="BH178"/>
  <c r="BG178"/>
  <c r="BE178"/>
  <c r="T178"/>
  <c r="R178"/>
  <c r="P178"/>
  <c r="BI177"/>
  <c r="BH177"/>
  <c r="BG177"/>
  <c r="BE177"/>
  <c r="T177"/>
  <c r="R177"/>
  <c r="P177"/>
  <c r="BI176"/>
  <c r="BH176"/>
  <c r="BG176"/>
  <c r="BE176"/>
  <c r="T176"/>
  <c r="R176"/>
  <c r="P176"/>
  <c r="BI173"/>
  <c r="BH173"/>
  <c r="BG173"/>
  <c r="BE173"/>
  <c r="T173"/>
  <c r="T172" s="1"/>
  <c r="R173"/>
  <c r="R172" s="1"/>
  <c r="P173"/>
  <c r="P172" s="1"/>
  <c r="BI171"/>
  <c r="BH171"/>
  <c r="BG171"/>
  <c r="BE171"/>
  <c r="T171"/>
  <c r="R171"/>
  <c r="P171"/>
  <c r="BI170"/>
  <c r="BH170"/>
  <c r="BG170"/>
  <c r="BE170"/>
  <c r="T170"/>
  <c r="R170"/>
  <c r="P170"/>
  <c r="BI169"/>
  <c r="BH169"/>
  <c r="BG169"/>
  <c r="BE169"/>
  <c r="T169"/>
  <c r="R169"/>
  <c r="P169"/>
  <c r="BI167"/>
  <c r="BH167"/>
  <c r="BG167"/>
  <c r="BE167"/>
  <c r="T167"/>
  <c r="R167"/>
  <c r="P167"/>
  <c r="BI166"/>
  <c r="BH166"/>
  <c r="BG166"/>
  <c r="BE166"/>
  <c r="T166"/>
  <c r="R166"/>
  <c r="P166"/>
  <c r="BI165"/>
  <c r="BH165"/>
  <c r="BG165"/>
  <c r="BE165"/>
  <c r="T165"/>
  <c r="R165"/>
  <c r="P165"/>
  <c r="BI164"/>
  <c r="BH164"/>
  <c r="BG164"/>
  <c r="BE164"/>
  <c r="T164"/>
  <c r="R164"/>
  <c r="P164"/>
  <c r="BI162"/>
  <c r="BH162"/>
  <c r="BG162"/>
  <c r="BE162"/>
  <c r="T162"/>
  <c r="R162"/>
  <c r="P162"/>
  <c r="BI161"/>
  <c r="BH161"/>
  <c r="BG161"/>
  <c r="BE161"/>
  <c r="T161"/>
  <c r="R161"/>
  <c r="P161"/>
  <c r="BI160"/>
  <c r="BH160"/>
  <c r="BG160"/>
  <c r="BE160"/>
  <c r="T160"/>
  <c r="R160"/>
  <c r="P160"/>
  <c r="BI159"/>
  <c r="BH159"/>
  <c r="BG159"/>
  <c r="BE159"/>
  <c r="T159"/>
  <c r="R159"/>
  <c r="P159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2"/>
  <c r="BH152"/>
  <c r="BG152"/>
  <c r="BE152"/>
  <c r="T152"/>
  <c r="T151"/>
  <c r="R152"/>
  <c r="R151"/>
  <c r="P152"/>
  <c r="P151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J130"/>
  <c r="F130"/>
  <c r="F128"/>
  <c r="E126"/>
  <c r="J91"/>
  <c r="F91"/>
  <c r="F89"/>
  <c r="E87"/>
  <c r="J24"/>
  <c r="E24"/>
  <c r="J92"/>
  <c r="J23"/>
  <c r="J18"/>
  <c r="E18"/>
  <c r="F131"/>
  <c r="J17"/>
  <c r="J12"/>
  <c r="J89" s="1"/>
  <c r="E7"/>
  <c r="E85" s="1"/>
  <c r="L90" i="1"/>
  <c r="AM90"/>
  <c r="AM89"/>
  <c r="L89"/>
  <c r="AM87"/>
  <c r="L87"/>
  <c r="L85"/>
  <c r="L84"/>
  <c r="J203" i="2"/>
  <c r="J200"/>
  <c r="J198"/>
  <c r="J196"/>
  <c r="BK194"/>
  <c r="J194"/>
  <c r="J193"/>
  <c r="J192"/>
  <c r="BK189"/>
  <c r="BK187"/>
  <c r="BK186"/>
  <c r="J186"/>
  <c r="J185"/>
  <c r="J183"/>
  <c r="J180"/>
  <c r="J178"/>
  <c r="BK176"/>
  <c r="BK171"/>
  <c r="BK169"/>
  <c r="J166"/>
  <c r="BK164"/>
  <c r="BK161"/>
  <c r="J159"/>
  <c r="J156"/>
  <c r="BK154"/>
  <c r="J150"/>
  <c r="BK148"/>
  <c r="BK146"/>
  <c r="J144"/>
  <c r="BK141"/>
  <c r="J139"/>
  <c r="BK137"/>
  <c r="J184"/>
  <c r="BK183"/>
  <c r="J181"/>
  <c r="BK180"/>
  <c r="BK178"/>
  <c r="J176"/>
  <c r="J171"/>
  <c r="J169"/>
  <c r="BK166"/>
  <c r="J164"/>
  <c r="J161"/>
  <c r="BK159"/>
  <c r="BK156"/>
  <c r="J154"/>
  <c r="BK150"/>
  <c r="J148"/>
  <c r="J146"/>
  <c r="BK144"/>
  <c r="J141"/>
  <c r="BK139"/>
  <c r="J137"/>
  <c r="J203" i="3"/>
  <c r="BK196"/>
  <c r="BK195"/>
  <c r="J192"/>
  <c r="J189"/>
  <c r="J186"/>
  <c r="J184"/>
  <c r="J181"/>
  <c r="BK180"/>
  <c r="BK178"/>
  <c r="J173"/>
  <c r="BK171"/>
  <c r="BK169"/>
  <c r="BK166"/>
  <c r="J164"/>
  <c r="J161"/>
  <c r="J159"/>
  <c r="J156"/>
  <c r="J154"/>
  <c r="J150"/>
  <c r="BK148"/>
  <c r="J146"/>
  <c r="BK144"/>
  <c r="J141"/>
  <c r="BK139"/>
  <c r="BK137"/>
  <c r="J195"/>
  <c r="BK193"/>
  <c r="J190"/>
  <c r="BK187"/>
  <c r="BK185"/>
  <c r="BK183"/>
  <c r="J180"/>
  <c r="J178"/>
  <c r="BK176"/>
  <c r="J171"/>
  <c r="J169"/>
  <c r="J166"/>
  <c r="BK164"/>
  <c r="BK161"/>
  <c r="BK159"/>
  <c r="BK156"/>
  <c r="BK154"/>
  <c r="BK150"/>
  <c r="J148"/>
  <c r="BK146"/>
  <c r="J144"/>
  <c r="BK142"/>
  <c r="J140"/>
  <c r="J138"/>
  <c r="BK203" i="2"/>
  <c r="BK200"/>
  <c r="BK198"/>
  <c r="BK196"/>
  <c r="BK195"/>
  <c r="J195"/>
  <c r="BK193"/>
  <c r="BK192"/>
  <c r="BK190"/>
  <c r="J190"/>
  <c r="J189"/>
  <c r="J187"/>
  <c r="BK185"/>
  <c r="BK184"/>
  <c r="BK181"/>
  <c r="J179"/>
  <c r="BK177"/>
  <c r="BK173"/>
  <c r="BK170"/>
  <c r="BK167"/>
  <c r="BK165"/>
  <c r="BK162"/>
  <c r="J160"/>
  <c r="BK157"/>
  <c r="BK155"/>
  <c r="BK152"/>
  <c r="BK149"/>
  <c r="J147"/>
  <c r="J145"/>
  <c r="J142"/>
  <c r="BK140"/>
  <c r="BK138"/>
  <c r="AS94" i="1"/>
  <c r="BK179" i="2"/>
  <c r="J177"/>
  <c r="J173"/>
  <c r="J170"/>
  <c r="J167"/>
  <c r="J165"/>
  <c r="J162"/>
  <c r="BK160"/>
  <c r="J157"/>
  <c r="J155"/>
  <c r="J152"/>
  <c r="J149"/>
  <c r="BK147"/>
  <c r="BK145"/>
  <c r="BK142"/>
  <c r="J140"/>
  <c r="J138"/>
  <c r="BK200" i="3"/>
  <c r="J198"/>
  <c r="J194"/>
  <c r="J193"/>
  <c r="BK190"/>
  <c r="J187"/>
  <c r="J185"/>
  <c r="J183"/>
  <c r="BK179"/>
  <c r="J177"/>
  <c r="J176"/>
  <c r="BK170"/>
  <c r="BK167"/>
  <c r="BK165"/>
  <c r="J162"/>
  <c r="BK160"/>
  <c r="BK157"/>
  <c r="BK155"/>
  <c r="J152"/>
  <c r="J149"/>
  <c r="BK147"/>
  <c r="J145"/>
  <c r="J142"/>
  <c r="BK140"/>
  <c r="BK138"/>
  <c r="BK203"/>
  <c r="J200"/>
  <c r="BK198"/>
  <c r="J196"/>
  <c r="BK194"/>
  <c r="BK192"/>
  <c r="BK189"/>
  <c r="BK186"/>
  <c r="BK184"/>
  <c r="BK181"/>
  <c r="J179"/>
  <c r="BK177"/>
  <c r="BK173"/>
  <c r="J170"/>
  <c r="J167"/>
  <c r="J165"/>
  <c r="BK162"/>
  <c r="J160"/>
  <c r="J157"/>
  <c r="J155"/>
  <c r="BK152"/>
  <c r="BK149"/>
  <c r="J147"/>
  <c r="BK145"/>
  <c r="BK141"/>
  <c r="J139"/>
  <c r="J137"/>
  <c r="BK136" i="2" l="1"/>
  <c r="J136" s="1"/>
  <c r="J98" s="1"/>
  <c r="R136"/>
  <c r="BK143"/>
  <c r="J143" s="1"/>
  <c r="J99" s="1"/>
  <c r="R143"/>
  <c r="BK153"/>
  <c r="J153" s="1"/>
  <c r="J101" s="1"/>
  <c r="T153"/>
  <c r="BK158"/>
  <c r="J158" s="1"/>
  <c r="J102" s="1"/>
  <c r="T158"/>
  <c r="P163"/>
  <c r="R163"/>
  <c r="BK168"/>
  <c r="J168" s="1"/>
  <c r="J104" s="1"/>
  <c r="R168"/>
  <c r="P175"/>
  <c r="P174" s="1"/>
  <c r="T175"/>
  <c r="P182"/>
  <c r="T182"/>
  <c r="P188"/>
  <c r="T188"/>
  <c r="P191"/>
  <c r="R191"/>
  <c r="P136" i="3"/>
  <c r="T136"/>
  <c r="P143"/>
  <c r="T143"/>
  <c r="P153"/>
  <c r="T153"/>
  <c r="R158"/>
  <c r="BK163"/>
  <c r="J163" s="1"/>
  <c r="J103" s="1"/>
  <c r="T163"/>
  <c r="R168"/>
  <c r="P136" i="2"/>
  <c r="T136"/>
  <c r="P143"/>
  <c r="T143"/>
  <c r="P153"/>
  <c r="R153"/>
  <c r="P158"/>
  <c r="R158"/>
  <c r="BK163"/>
  <c r="J163"/>
  <c r="J103" s="1"/>
  <c r="T163"/>
  <c r="P168"/>
  <c r="T168"/>
  <c r="BK175"/>
  <c r="J175"/>
  <c r="J107" s="1"/>
  <c r="R175"/>
  <c r="BK182"/>
  <c r="J182"/>
  <c r="J108" s="1"/>
  <c r="R182"/>
  <c r="BK188"/>
  <c r="J188"/>
  <c r="J109" s="1"/>
  <c r="R188"/>
  <c r="BK191"/>
  <c r="J191"/>
  <c r="J110" s="1"/>
  <c r="T191"/>
  <c r="BK136" i="3"/>
  <c r="J136"/>
  <c r="J98" s="1"/>
  <c r="R136"/>
  <c r="BK143"/>
  <c r="J143"/>
  <c r="J99" s="1"/>
  <c r="R143"/>
  <c r="BK153"/>
  <c r="J153"/>
  <c r="J101" s="1"/>
  <c r="R153"/>
  <c r="BK158"/>
  <c r="J158"/>
  <c r="J102" s="1"/>
  <c r="P158"/>
  <c r="T158"/>
  <c r="P163"/>
  <c r="R163"/>
  <c r="BK168"/>
  <c r="J168" s="1"/>
  <c r="J104" s="1"/>
  <c r="P168"/>
  <c r="T168"/>
  <c r="BK175"/>
  <c r="J175"/>
  <c r="J107" s="1"/>
  <c r="P175"/>
  <c r="R175"/>
  <c r="T175"/>
  <c r="BK182"/>
  <c r="J182"/>
  <c r="J108" s="1"/>
  <c r="P182"/>
  <c r="R182"/>
  <c r="T182"/>
  <c r="BK188"/>
  <c r="J188"/>
  <c r="J109" s="1"/>
  <c r="P188"/>
  <c r="R188"/>
  <c r="T188"/>
  <c r="BK191"/>
  <c r="J191"/>
  <c r="J110" s="1"/>
  <c r="P191"/>
  <c r="R191"/>
  <c r="T191"/>
  <c r="BK151" i="2"/>
  <c r="J151"/>
  <c r="J100" s="1"/>
  <c r="BK172"/>
  <c r="J172" s="1"/>
  <c r="J105" s="1"/>
  <c r="BK197"/>
  <c r="J197"/>
  <c r="J111" s="1"/>
  <c r="BK202"/>
  <c r="J202" s="1"/>
  <c r="J114" s="1"/>
  <c r="BK172" i="3"/>
  <c r="J172"/>
  <c r="J105" s="1"/>
  <c r="BK199" i="2"/>
  <c r="J199" s="1"/>
  <c r="J112" s="1"/>
  <c r="BK151" i="3"/>
  <c r="J151"/>
  <c r="J100" s="1"/>
  <c r="BK197"/>
  <c r="J197" s="1"/>
  <c r="J111" s="1"/>
  <c r="BK199"/>
  <c r="J199"/>
  <c r="J112" s="1"/>
  <c r="BK202"/>
  <c r="J202" s="1"/>
  <c r="J114" s="1"/>
  <c r="E85"/>
  <c r="J92"/>
  <c r="F131"/>
  <c r="BF137"/>
  <c r="BF138"/>
  <c r="BF139"/>
  <c r="BF146"/>
  <c r="BF147"/>
  <c r="BF150"/>
  <c r="BF152"/>
  <c r="BF154"/>
  <c r="BF157"/>
  <c r="BF159"/>
  <c r="BF162"/>
  <c r="BF164"/>
  <c r="BF165"/>
  <c r="BF166"/>
  <c r="BF169"/>
  <c r="BF170"/>
  <c r="BF177"/>
  <c r="BF179"/>
  <c r="BF189"/>
  <c r="BF190"/>
  <c r="BF194"/>
  <c r="BF195"/>
  <c r="BF196"/>
  <c r="BF198"/>
  <c r="BF203"/>
  <c r="J89"/>
  <c r="BF140"/>
  <c r="BF141"/>
  <c r="BF142"/>
  <c r="BF144"/>
  <c r="BF145"/>
  <c r="BF148"/>
  <c r="BF149"/>
  <c r="BF155"/>
  <c r="BF156"/>
  <c r="BF160"/>
  <c r="BF161"/>
  <c r="BF167"/>
  <c r="BF171"/>
  <c r="BF173"/>
  <c r="BF176"/>
  <c r="BF178"/>
  <c r="BF180"/>
  <c r="BF181"/>
  <c r="BF183"/>
  <c r="BF184"/>
  <c r="BF185"/>
  <c r="BF186"/>
  <c r="BF187"/>
  <c r="BF192"/>
  <c r="BF193"/>
  <c r="BF200"/>
  <c r="F92" i="2"/>
  <c r="E124"/>
  <c r="J128"/>
  <c r="J131"/>
  <c r="BF137"/>
  <c r="BF139"/>
  <c r="BF140"/>
  <c r="BF145"/>
  <c r="BF148"/>
  <c r="BF150"/>
  <c r="BF154"/>
  <c r="BF156"/>
  <c r="BF157"/>
  <c r="BF160"/>
  <c r="BF161"/>
  <c r="BF164"/>
  <c r="BF166"/>
  <c r="BF173"/>
  <c r="BF176"/>
  <c r="BF180"/>
  <c r="BF181"/>
  <c r="BF195"/>
  <c r="BF138"/>
  <c r="BF141"/>
  <c r="BF142"/>
  <c r="BF144"/>
  <c r="BF146"/>
  <c r="BF147"/>
  <c r="BF149"/>
  <c r="BF152"/>
  <c r="BF155"/>
  <c r="BF159"/>
  <c r="BF162"/>
  <c r="BF165"/>
  <c r="BF167"/>
  <c r="BF169"/>
  <c r="BF170"/>
  <c r="BF171"/>
  <c r="BF177"/>
  <c r="BF178"/>
  <c r="BF179"/>
  <c r="BF183"/>
  <c r="BF184"/>
  <c r="BF185"/>
  <c r="BF186"/>
  <c r="BF187"/>
  <c r="BF189"/>
  <c r="BF190"/>
  <c r="BF192"/>
  <c r="BF193"/>
  <c r="BF194"/>
  <c r="BF196"/>
  <c r="BF198"/>
  <c r="BF200"/>
  <c r="BF203"/>
  <c r="F33"/>
  <c r="AZ95" i="1"/>
  <c r="J33" i="2"/>
  <c r="AV95" i="1"/>
  <c r="F36" i="2"/>
  <c r="BC95" i="1"/>
  <c r="F33" i="3"/>
  <c r="AZ96" i="1"/>
  <c r="F37" i="3"/>
  <c r="BD96" i="1"/>
  <c r="F35" i="3"/>
  <c r="BB96" i="1"/>
  <c r="F35" i="2"/>
  <c r="BB95" i="1"/>
  <c r="F37" i="2"/>
  <c r="BD95" i="1"/>
  <c r="J33" i="3"/>
  <c r="AV96" i="1"/>
  <c r="F36" i="3"/>
  <c r="BC96" i="1"/>
  <c r="T174" i="3" l="1"/>
  <c r="P174"/>
  <c r="R174" i="2"/>
  <c r="T135"/>
  <c r="R174" i="3"/>
  <c r="R135"/>
  <c r="R134"/>
  <c r="P135" i="2"/>
  <c r="P134"/>
  <c r="AU95" i="1" s="1"/>
  <c r="T135" i="3"/>
  <c r="T134" s="1"/>
  <c r="P135"/>
  <c r="P134" s="1"/>
  <c r="AU96" i="1" s="1"/>
  <c r="T174" i="2"/>
  <c r="R135"/>
  <c r="R134" s="1"/>
  <c r="BK174"/>
  <c r="J174" s="1"/>
  <c r="J106" s="1"/>
  <c r="BK135" i="3"/>
  <c r="J135"/>
  <c r="J97" s="1"/>
  <c r="BK135" i="2"/>
  <c r="J135" s="1"/>
  <c r="J97" s="1"/>
  <c r="BK201"/>
  <c r="J201"/>
  <c r="J113" s="1"/>
  <c r="BK174" i="3"/>
  <c r="J174" s="1"/>
  <c r="J106" s="1"/>
  <c r="BK201"/>
  <c r="J201"/>
  <c r="J113" s="1"/>
  <c r="J34" i="2"/>
  <c r="AW95" i="1" s="1"/>
  <c r="AT95" s="1"/>
  <c r="BC94"/>
  <c r="AY94"/>
  <c r="AZ94"/>
  <c r="W29"/>
  <c r="F34" i="3"/>
  <c r="BA96" i="1"/>
  <c r="F34" i="2"/>
  <c r="BA95" i="1"/>
  <c r="BD94"/>
  <c r="W33"/>
  <c r="BB94"/>
  <c r="W31"/>
  <c r="J34" i="3"/>
  <c r="AW96" i="1"/>
  <c r="AT96" s="1"/>
  <c r="T134" i="2" l="1"/>
  <c r="BK134"/>
  <c r="J134"/>
  <c r="J96" s="1"/>
  <c r="BK134" i="3"/>
  <c r="J134" s="1"/>
  <c r="J96" s="1"/>
  <c r="AU94" i="1"/>
  <c r="BA94"/>
  <c r="W30" s="1"/>
  <c r="AV94"/>
  <c r="AK29" s="1"/>
  <c r="AX94"/>
  <c r="W32"/>
  <c r="J30" i="3" l="1"/>
  <c r="AG96" i="1" s="1"/>
  <c r="J30" i="2"/>
  <c r="AG95" i="1" s="1"/>
  <c r="AW94"/>
  <c r="AK30" s="1"/>
  <c r="J39" i="2" l="1"/>
  <c r="J39" i="3"/>
  <c r="AN95" i="1"/>
  <c r="AN96"/>
  <c r="AG94"/>
  <c r="AK26" s="1"/>
  <c r="AT94"/>
  <c r="AN94" l="1"/>
  <c r="AK35"/>
</calcChain>
</file>

<file path=xl/sharedStrings.xml><?xml version="1.0" encoding="utf-8"?>
<sst xmlns="http://schemas.openxmlformats.org/spreadsheetml/2006/main" count="2071" uniqueCount="367">
  <si>
    <t>Export Komplet</t>
  </si>
  <si>
    <t/>
  </si>
  <si>
    <t>2.0</t>
  </si>
  <si>
    <t>ZAMOK</t>
  </si>
  <si>
    <t>False</t>
  </si>
  <si>
    <t>{e964ae24-60b0-4aa4-81e6-9b2cd3a240be}</t>
  </si>
  <si>
    <t>0,001</t>
  </si>
  <si>
    <t>20</t>
  </si>
  <si>
    <t>REKAPITULÁCIA STAVBY</t>
  </si>
  <si>
    <t>v ---  nižšie sa nachádzajú doplnkové a pomocné údaje k zostavám  --- v</t>
  </si>
  <si>
    <t>Návod na vyplnenie</t>
  </si>
  <si>
    <t>Kód:</t>
  </si>
  <si>
    <t>202205011</t>
  </si>
  <si>
    <t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</si>
  <si>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</si>
  <si>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Rekonštrukcia autobusovej zastávky</t>
  </si>
  <si>
    <t>JKSO:</t>
  </si>
  <si>
    <t>KS:</t>
  </si>
  <si>
    <t>Miesto:</t>
  </si>
  <si>
    <t>Veľké Úľany</t>
  </si>
  <si>
    <t>Dátum:</t>
  </si>
  <si>
    <t>16. 5. 2022</t>
  </si>
  <si>
    <t>Objednávateľ:</t>
  </si>
  <si>
    <t>IČO:</t>
  </si>
  <si>
    <t>Obec Veľké Úľany</t>
  </si>
  <si>
    <t>IČ DPH:</t>
  </si>
  <si>
    <t>Zhotoviteľ:</t>
  </si>
  <si>
    <t>Vyplň údaj</t>
  </si>
  <si>
    <t>Projektant:</t>
  </si>
  <si>
    <t>Ing. Pavol Száraz</t>
  </si>
  <si>
    <t>True</t>
  </si>
  <si>
    <t>0,01</t>
  </si>
  <si>
    <t>Spracovateľ:</t>
  </si>
  <si>
    <t xml:space="preserve"> 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</si>
  <si>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</si>
  <si>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</si>
  <si>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</si>
  <si>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</si>
  <si>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</si>
  <si>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</si>
  <si>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</si>
  <si>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</si>
  <si>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</si>
  <si>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</si>
  <si>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</si>
  <si>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</si>
  <si>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</si>
  <si>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</si>
  <si>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</si>
  <si>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</si>
  <si>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</si>
  <si>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</si>
  <si>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</si>
  <si>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</si>
  <si>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</si>
  <si>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</si>
  <si>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</si>
  <si>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</si>
  <si>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</si>
  <si>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</si>
  <si>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</si>
  <si>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</si>
  <si>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</si>
  <si>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</si>
  <si>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</si>
  <si>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</si>
  <si>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</si>
  <si>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</si>
  <si>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</si>
  <si>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</si>
  <si>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</si>
  <si>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</si>
  <si>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</si>
  <si>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</si>
  <si>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</si>
  <si>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</si>
  <si>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</si>
  <si>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</si>
  <si>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</si>
  <si>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/</t>
  </si>
  <si>
    <t>01</t>
  </si>
  <si>
    <t>Rekonštrukcia - Autobusová zastávka č.1 a</t>
  </si>
  <si>
    <t>STA</t>
  </si>
  <si>
    <t>1</t>
  </si>
  <si>
    <t>{946dea7f-0d1b-4e2a-884d-bff5beb25908}</t>
  </si>
  <si>
    <t>02</t>
  </si>
  <si>
    <t>Rekonštrukcia - Autobusová zastávka č.1 b</t>
  </si>
  <si>
    <t>{eed1b1e7-7504-479c-b85a-9ea7049565f6}</t>
  </si>
  <si>
    <t>KRYCÍ LIST ROZPOČTU</t>
  </si>
  <si>
    <t>Objekt:</t>
  </si>
  <si>
    <t>01 - Rekonštrukcia - Autobusová zastávka č.1 a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</si>
  <si>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</si>
  <si>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</si>
  <si>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</si>
  <si>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</si>
  <si>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</si>
  <si>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</si>
  <si>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1 - Zemné práce</t>
  </si>
  <si>
    <t xml:space="preserve">    2 - Zakladanie</t>
  </si>
  <si>
    <t xml:space="preserve">    3 - Zvislé a kompletné konštrukcie</t>
  </si>
  <si>
    <t xml:space="preserve">    4 - Vodorovné konštrukcie</t>
  </si>
  <si>
    <t xml:space="preserve">    5 - Komunikácie</t>
  </si>
  <si>
    <t xml:space="preserve">    6 - Úpravy povrchov, podlahy, osadenie   </t>
  </si>
  <si>
    <t xml:space="preserve">    9 - Ostatné konštrukcie a práce-búranie</t>
  </si>
  <si>
    <t xml:space="preserve">    99 - Presun hmôt HSV</t>
  </si>
  <si>
    <t xml:space="preserve">PSV - Práce a dodávky PSV   </t>
  </si>
  <si>
    <t xml:space="preserve">    762 - Konštrukcie tesárske   </t>
  </si>
  <si>
    <t xml:space="preserve">    764 - Konštrukcie klampiarske</t>
  </si>
  <si>
    <t xml:space="preserve">    765 - Konštrukcie - krytiny tvrdé</t>
  </si>
  <si>
    <t xml:space="preserve">    766 - Konštrukcie stolárske</t>
  </si>
  <si>
    <t xml:space="preserve">    767 - Konštrukcie doplnkové kovové</t>
  </si>
  <si>
    <t xml:space="preserve">    783 - Nátery</t>
  </si>
  <si>
    <t>M - Práce a dodávky M</t>
  </si>
  <si>
    <t xml:space="preserve">    22-M - Montáže oznamovacích a zabezpečovacích zariadení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</si>
  <si>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</si>
  <si>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</si>
  <si>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</si>
  <si>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</si>
  <si>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</si>
  <si>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</si>
  <si>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</si>
  <si>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</si>
  <si>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</si>
  <si>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</si>
  <si>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</si>
  <si>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</si>
  <si>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</si>
  <si>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</si>
  <si>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</si>
  <si>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Zemné práce</t>
  </si>
  <si>
    <t>K</t>
  </si>
  <si>
    <t>113107112.S</t>
  </si>
  <si>
    <t>Odstránenie krytu v ploche do 200 m2 z kameniva ťaženého, hr.100 do 200 mm,  -0,24000t</t>
  </si>
  <si>
    <t>m2</t>
  </si>
  <si>
    <t>4</t>
  </si>
  <si>
    <t>2</t>
  </si>
  <si>
    <t>1574282659</t>
  </si>
  <si>
    <t>113107122.S</t>
  </si>
  <si>
    <t>Odstránenie krytu v ploche do 200 m2 z kameniva hrubého drveného, hr.100 do 200 mm,  -0,23500t</t>
  </si>
  <si>
    <t>-718953181</t>
  </si>
  <si>
    <t>3</t>
  </si>
  <si>
    <t>113107131.S</t>
  </si>
  <si>
    <t>Odstránenie krytu v ploche do 200 m2 z betónu prostého, hr. vrstvy do 150 mm,  -0,22500t</t>
  </si>
  <si>
    <t>289066401</t>
  </si>
  <si>
    <t>132201101.S</t>
  </si>
  <si>
    <t>Výkop ryhy do šírky 600 mm v horn.3 do 100 m3</t>
  </si>
  <si>
    <t>m3</t>
  </si>
  <si>
    <t>2062050430</t>
  </si>
  <si>
    <t>5</t>
  </si>
  <si>
    <t>162401101.S</t>
  </si>
  <si>
    <t>Vodorovné premiestnenie výkopku  po spevnenej ceste z  horniny tr.1-4, do 100 m3 na vzdialenosť do 1500 m</t>
  </si>
  <si>
    <t>431435451</t>
  </si>
  <si>
    <t>6</t>
  </si>
  <si>
    <t>171201201.S</t>
  </si>
  <si>
    <t>Uloženie sypaniny na skládky do 100 m3</t>
  </si>
  <si>
    <t>1292642988</t>
  </si>
  <si>
    <t>Zakladanie</t>
  </si>
  <si>
    <t>7</t>
  </si>
  <si>
    <t>271571111.S</t>
  </si>
  <si>
    <t>Vankúše zhutnené pod základy zo štrkopiesku</t>
  </si>
  <si>
    <t>681975410</t>
  </si>
  <si>
    <t>8</t>
  </si>
  <si>
    <t>273321411.S</t>
  </si>
  <si>
    <t>Betón základových dosiek, železový (bez výstuže), tr. C 25/30</t>
  </si>
  <si>
    <t>-42414039</t>
  </si>
  <si>
    <t>9</t>
  </si>
  <si>
    <t>273351217.S</t>
  </si>
  <si>
    <t>Debnenie stien základových dosiek, zhotovenie-tradičné</t>
  </si>
  <si>
    <t>818352396</t>
  </si>
  <si>
    <t>10</t>
  </si>
  <si>
    <t>273351218.S</t>
  </si>
  <si>
    <t>Debnenie stien základových dosiek, odstránenie-tradičné</t>
  </si>
  <si>
    <t>1938458772</t>
  </si>
  <si>
    <t>11</t>
  </si>
  <si>
    <t>273362021.S</t>
  </si>
  <si>
    <t>Výstuž základových dosiek zo zvár. sietí KARI</t>
  </si>
  <si>
    <t>t</t>
  </si>
  <si>
    <t>-1506673412</t>
  </si>
  <si>
    <t>12</t>
  </si>
  <si>
    <t>274321411.S</t>
  </si>
  <si>
    <t>Betón základových pásov, železový (bez výstuže), tr. C 25/30</t>
  </si>
  <si>
    <t>-1189593450</t>
  </si>
  <si>
    <t>13</t>
  </si>
  <si>
    <t>274361821.S</t>
  </si>
  <si>
    <t>Výstuž základových pásov z ocele B500 (10505)</t>
  </si>
  <si>
    <t>-1220383730</t>
  </si>
  <si>
    <t>Zvislé a kompletné konštrukcie</t>
  </si>
  <si>
    <t>14</t>
  </si>
  <si>
    <t>311275701</t>
  </si>
  <si>
    <t>Murivo nosné (m3) z tvárnic PORFIX hr. 250 mm P4-600 HL, na MVC a lepidlo PORFIX (250x250x500)</t>
  </si>
  <si>
    <t>1171009860</t>
  </si>
  <si>
    <t>Vodorovné konštrukcie</t>
  </si>
  <si>
    <t>15</t>
  </si>
  <si>
    <t>417321515.S</t>
  </si>
  <si>
    <t>Betón stužujúcich pásov a vencov železový tr. C 25/30</t>
  </si>
  <si>
    <t>-996754498</t>
  </si>
  <si>
    <t>16</t>
  </si>
  <si>
    <t>417351115.S</t>
  </si>
  <si>
    <t>Debnenie bočníc stužujúcich pásov a vencov vrátane vzpier zhotovenie</t>
  </si>
  <si>
    <t>-1870213286</t>
  </si>
  <si>
    <t>17</t>
  </si>
  <si>
    <t>417351116.S</t>
  </si>
  <si>
    <t>Debnenie bočníc stužujúcich pásov a vencov vrátane vzpier odstránenie</t>
  </si>
  <si>
    <t>124458872</t>
  </si>
  <si>
    <t>18</t>
  </si>
  <si>
    <t>417361821.S</t>
  </si>
  <si>
    <t>Výstuž stužujúcich pásov a vencov z betonárskej ocele B500 (10505)</t>
  </si>
  <si>
    <t>869999394</t>
  </si>
  <si>
    <t>Komunikácie</t>
  </si>
  <si>
    <t>19</t>
  </si>
  <si>
    <t>564801112.S</t>
  </si>
  <si>
    <t>Podklad zo štrkodrviny s rozprestretím a zhutnením, po zhutnení hr. 40 mm</t>
  </si>
  <si>
    <t>-915032520</t>
  </si>
  <si>
    <t>564851111.S</t>
  </si>
  <si>
    <t>Podklad zo štrkodrviny s rozprestretím a zhutnením, po zhutnení hr. 150 mm</t>
  </si>
  <si>
    <t>1760377961</t>
  </si>
  <si>
    <t>21</t>
  </si>
  <si>
    <t>596911161.S</t>
  </si>
  <si>
    <t>Kladenie betónovej zámkovej dlažby komunikácií pre peších hr. 80 mm pre peších do 50 m2 so zriadením lôžka z kameniva hr. 30 mm</t>
  </si>
  <si>
    <t>-569089435</t>
  </si>
  <si>
    <t>22</t>
  </si>
  <si>
    <t>M</t>
  </si>
  <si>
    <t>592460012000.S</t>
  </si>
  <si>
    <t>Dlažba betónová bezškárová, rozmer 200x100x80 mm, prírodná</t>
  </si>
  <si>
    <t>-446385489</t>
  </si>
  <si>
    <t xml:space="preserve">Úpravy povrchov, podlahy, osadenie   </t>
  </si>
  <si>
    <t>23</t>
  </si>
  <si>
    <t>612481119.S</t>
  </si>
  <si>
    <t>Potiahnutie stien sklotextílnou mriežkou s celoplošným prilepením</t>
  </si>
  <si>
    <t>513427671</t>
  </si>
  <si>
    <t>24</t>
  </si>
  <si>
    <t>622460124.S</t>
  </si>
  <si>
    <t>Príprava vonkajšieho podkladu stien penetráciou pod omietky a nátery</t>
  </si>
  <si>
    <t>91765267</t>
  </si>
  <si>
    <t>25</t>
  </si>
  <si>
    <t>622461055.S</t>
  </si>
  <si>
    <t>Vonkajšia omietka stien pastovitá silikónová roztieraná</t>
  </si>
  <si>
    <t>1744934653</t>
  </si>
  <si>
    <t>26</t>
  </si>
  <si>
    <t>625250541.S</t>
  </si>
  <si>
    <t>Kontaktný zatepľovací systém soklovej alebo vodou namáhanej časti hr. 30 mm, skrutkovacie kotvy</t>
  </si>
  <si>
    <t>-243731278</t>
  </si>
  <si>
    <t>Ostatné konštrukcie a práce-búranie</t>
  </si>
  <si>
    <t>27</t>
  </si>
  <si>
    <t>941941031.S</t>
  </si>
  <si>
    <t>Montáž lešenia ľahkého pracovného radového s podlahami šírky od 0,80 do 1,00 m, výšky do 10 m</t>
  </si>
  <si>
    <t>-998489151</t>
  </si>
  <si>
    <t>28</t>
  </si>
  <si>
    <t>941941191.S</t>
  </si>
  <si>
    <t>Príplatok za prvý a každý ďalší i začatý mesiac použitia lešenia ľahkého pracovného radového s podlahami šírky od 0,80 do 1,00 m, výšky do 10 m</t>
  </si>
  <si>
    <t>915318884</t>
  </si>
  <si>
    <t>29</t>
  </si>
  <si>
    <t>941941831.S</t>
  </si>
  <si>
    <t>Demontáž lešenia ľahkého pracovného radového s podlahami šírky nad 0,80 do 1,00 m, výšky do 10 m</t>
  </si>
  <si>
    <t>-2032497116</t>
  </si>
  <si>
    <t>99</t>
  </si>
  <si>
    <t>Presun hmôt HSV</t>
  </si>
  <si>
    <t>30</t>
  </si>
  <si>
    <t>998011001.S</t>
  </si>
  <si>
    <t>Presun hmôt pre budovy (801, 803, 812), zvislá konštr. z tehál, tvárnic, z kovu výšky do 6 m</t>
  </si>
  <si>
    <t>2066867676</t>
  </si>
  <si>
    <t>PSV</t>
  </si>
  <si>
    <t xml:space="preserve">Práce a dodávky PSV   </t>
  </si>
  <si>
    <t>762</t>
  </si>
  <si>
    <t xml:space="preserve">Konštrukcie tesárske   </t>
  </si>
  <si>
    <t>31</t>
  </si>
  <si>
    <t>762333120.S</t>
  </si>
  <si>
    <t>Montáž viazaných konštrukcií krovov striech nepravidelného pôdorysu z reziva plochy 120 - 224 cm2</t>
  </si>
  <si>
    <t>m</t>
  </si>
  <si>
    <t>379501444</t>
  </si>
  <si>
    <t>32</t>
  </si>
  <si>
    <t>605120007400.S</t>
  </si>
  <si>
    <t>Hranoly zo smrekovca neopracované hranené akosť I dĺ. 4000-6500 mm, hr. 120 mm, š. 120, 140, 180 mm</t>
  </si>
  <si>
    <t>-704558204</t>
  </si>
  <si>
    <t>33</t>
  </si>
  <si>
    <t>762421304</t>
  </si>
  <si>
    <t>Obloženie stropov alebo strešných podhľadov z dosiek OSB skrutkovaných na zraz hr. dosky 18 mm</t>
  </si>
  <si>
    <t>-270703288</t>
  </si>
  <si>
    <t>34</t>
  </si>
  <si>
    <t>762812510.S</t>
  </si>
  <si>
    <t>Montáž záklopu zapustené na zraz škáry zakryté lepenkovými pásmi alebo lištami</t>
  </si>
  <si>
    <t>610496698</t>
  </si>
  <si>
    <t>35</t>
  </si>
  <si>
    <t>605110000500.S</t>
  </si>
  <si>
    <t>Dosky a fošne zo smreku neopracované neomietané akosť I hr. 24-32 mm, š. 170-240 mm</t>
  </si>
  <si>
    <t>-40745401</t>
  </si>
  <si>
    <t>36</t>
  </si>
  <si>
    <t>998762102.S</t>
  </si>
  <si>
    <t>Presun hmôt pre konštrukcie tesárske v objektoch výšky do 12 m</t>
  </si>
  <si>
    <t>874676664</t>
  </si>
  <si>
    <t>764</t>
  </si>
  <si>
    <t>Konštrukcie klampiarske</t>
  </si>
  <si>
    <t>37</t>
  </si>
  <si>
    <t>764259211.S</t>
  </si>
  <si>
    <t>Kotlík kónický pre rúry s priemerom do 150 mm</t>
  </si>
  <si>
    <t>ks</t>
  </si>
  <si>
    <t>-298402144</t>
  </si>
  <si>
    <t>38</t>
  </si>
  <si>
    <t>764323230.S</t>
  </si>
  <si>
    <t>Oplechovanie z pozinkovaného PZ plechu, odkvapov na strechách s lepenkovou krytinou r.š. 330 mm</t>
  </si>
  <si>
    <t>-520672050</t>
  </si>
  <si>
    <t>39</t>
  </si>
  <si>
    <t>764351953.S</t>
  </si>
  <si>
    <t>Žľaby z pozinkovaného Pz plechu oblúkové štvorhranné zo segmentov so sklonom do 30° rš 330 mm</t>
  </si>
  <si>
    <t>-891557684</t>
  </si>
  <si>
    <t>40</t>
  </si>
  <si>
    <t>764451202.S</t>
  </si>
  <si>
    <t>Zvodové rúry z pozinkovaného PZ plechu, štvorcové s dĺžkou strany 100 mm</t>
  </si>
  <si>
    <t>1613153118</t>
  </si>
  <si>
    <t>41</t>
  </si>
  <si>
    <t>998764101.S</t>
  </si>
  <si>
    <t>Presun hmôt pre konštrukcie klampiarske v objektoch výšky do 6 m</t>
  </si>
  <si>
    <t>-1253906449</t>
  </si>
  <si>
    <t>765</t>
  </si>
  <si>
    <t>Konštrukcie - krytiny tvrdé</t>
  </si>
  <si>
    <t>42</t>
  </si>
  <si>
    <t>765361000</t>
  </si>
  <si>
    <t>Krytina z asfaltových šindľov tvar obdĺžnik, sklon strechy do 21°</t>
  </si>
  <si>
    <t>-2064103957</t>
  </si>
  <si>
    <t>43</t>
  </si>
  <si>
    <t>998765101</t>
  </si>
  <si>
    <t>Presun hmôt pre tvrdé krytiny v objektoch výšky do 6 m</t>
  </si>
  <si>
    <t>1734224201</t>
  </si>
  <si>
    <t>766</t>
  </si>
  <si>
    <t>Konštrukcie stolárske</t>
  </si>
  <si>
    <t>44</t>
  </si>
  <si>
    <t>766621081.S</t>
  </si>
  <si>
    <t>Montáž okna plastového na PUR penu</t>
  </si>
  <si>
    <t>1767474171</t>
  </si>
  <si>
    <t>45</t>
  </si>
  <si>
    <t>611410000400.S</t>
  </si>
  <si>
    <t>Plastové okno jednokrídlové, vxš 500x1250 mm, izolačné dvojsklo, 6 komorový profil</t>
  </si>
  <si>
    <t>-1830567104</t>
  </si>
  <si>
    <t>46</t>
  </si>
  <si>
    <t>766699211.S</t>
  </si>
  <si>
    <t>Montáž dosky lavice upevnenej na akejkoľvek konštrukcii šírky do 500 mm</t>
  </si>
  <si>
    <t>536147189</t>
  </si>
  <si>
    <t>47</t>
  </si>
  <si>
    <t>605410000300.S</t>
  </si>
  <si>
    <t>Rezivo stavebné zo smreku - fošne prizmované, stredové rezivo EBW hr. 50 mm, š. 100-200 mm, dĺ. 4000 - 6000 mm</t>
  </si>
  <si>
    <t>702037552</t>
  </si>
  <si>
    <t>48</t>
  </si>
  <si>
    <t>998766101.S</t>
  </si>
  <si>
    <t>Presun hmot pre konštrukcie stolárske v objektoch výšky do 6 m</t>
  </si>
  <si>
    <t>-976190350</t>
  </si>
  <si>
    <t>767</t>
  </si>
  <si>
    <t>Konštrukcie doplnkové kovové</t>
  </si>
  <si>
    <t>49</t>
  </si>
  <si>
    <t>767996805.S</t>
  </si>
  <si>
    <t>Demontáž ostatných doplnkov stavieb - odtránenie pôvodnej oceľovej zastávky</t>
  </si>
  <si>
    <t>súb</t>
  </si>
  <si>
    <t>-1978379726</t>
  </si>
  <si>
    <t>783</t>
  </si>
  <si>
    <t>Nátery</t>
  </si>
  <si>
    <t>50</t>
  </si>
  <si>
    <t>783624300</t>
  </si>
  <si>
    <t>Nátery stolárskych výrobkov syntetické dvojnásobné 1x s emailovaním a 2x plným tmelením</t>
  </si>
  <si>
    <t>-2066165811</t>
  </si>
  <si>
    <t>Práce a dodávky M</t>
  </si>
  <si>
    <t>22-M</t>
  </si>
  <si>
    <t>Montáže oznamovacích a zabezpečovacích zariadení</t>
  </si>
  <si>
    <t>51</t>
  </si>
  <si>
    <t>220550818.S</t>
  </si>
  <si>
    <t>Bezpečnostný prvok /osvetleni, označenie a pod/ + vykonanie predpís.staveb.úprav</t>
  </si>
  <si>
    <t>64</t>
  </si>
  <si>
    <t>1936820980</t>
  </si>
  <si>
    <t>02 - Rekonštrukcia - Autobusová zastávka č.1 b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</si>
</sst>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6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5" fillId="0" borderId="0" applyNumberFormat="0" applyFill="0" applyBorder="0" applyAlignment="0" applyProtection="0"/>
  </cellStyleXfs>
  <cellXfs count="275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0" fillId="0" borderId="0" xfId="0" applyFont="1" applyAlignment="1" applyProtection="1">
      <alignment horizontal="lef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top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4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5" fillId="0" borderId="0" xfId="0" applyFont="1" applyAlignment="1" applyProtection="1">
      <alignment horizontal="left" vertical="center"/>
    </xf>
    <xf numFmtId="0" fontId="15" fillId="0" borderId="0" xfId="0" applyFont="1" applyAlignment="1" applyProtection="1">
      <alignment vertical="center"/>
    </xf>
    <xf numFmtId="0" fontId="15" fillId="0" borderId="3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1" fillId="0" borderId="3" xfId="0" applyFont="1" applyBorder="1" applyAlignment="1">
      <alignment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8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3" xfId="0" applyFont="1" applyBorder="1" applyAlignment="1">
      <alignment vertical="center"/>
    </xf>
    <xf numFmtId="0" fontId="14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0" fillId="4" borderId="7" xfId="0" applyFont="1" applyFill="1" applyBorder="1" applyAlignment="1" applyProtection="1">
      <alignment vertical="center"/>
    </xf>
    <xf numFmtId="0" fontId="21" fillId="4" borderId="0" xfId="0" applyFont="1" applyFill="1" applyAlignment="1" applyProtection="1">
      <alignment horizontal="center" vertical="center"/>
    </xf>
    <xf numFmtId="0" fontId="22" fillId="0" borderId="16" xfId="0" applyFont="1" applyBorder="1" applyAlignment="1" applyProtection="1">
      <alignment horizontal="center" vertical="center" wrapText="1"/>
    </xf>
    <xf numFmtId="0" fontId="22" fillId="0" borderId="17" xfId="0" applyFont="1" applyBorder="1" applyAlignment="1" applyProtection="1">
      <alignment horizontal="center" vertical="center" wrapText="1"/>
    </xf>
    <xf numFmtId="0" fontId="22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3" fillId="0" borderId="0" xfId="0" applyFont="1" applyAlignment="1" applyProtection="1">
      <alignment horizontal="left" vertical="center"/>
    </xf>
    <xf numFmtId="0" fontId="23" fillId="0" borderId="0" xfId="0" applyFont="1" applyAlignment="1" applyProtection="1">
      <alignment vertical="center"/>
    </xf>
    <xf numFmtId="4" fontId="23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19" fillId="0" borderId="14" xfId="0" applyNumberFormat="1" applyFont="1" applyBorder="1" applyAlignment="1" applyProtection="1">
      <alignment vertical="center"/>
    </xf>
    <xf numFmtId="4" fontId="19" fillId="0" borderId="0" xfId="0" applyNumberFormat="1" applyFont="1" applyBorder="1" applyAlignment="1" applyProtection="1">
      <alignment vertical="center"/>
    </xf>
    <xf numFmtId="166" fontId="19" fillId="0" borderId="0" xfId="0" applyNumberFormat="1" applyFont="1" applyBorder="1" applyAlignment="1" applyProtection="1">
      <alignment vertical="center"/>
    </xf>
    <xf numFmtId="4" fontId="19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8" fillId="0" borderId="14" xfId="0" applyNumberFormat="1" applyFont="1" applyBorder="1" applyAlignment="1" applyProtection="1">
      <alignment vertical="center"/>
    </xf>
    <xf numFmtId="4" fontId="28" fillId="0" borderId="0" xfId="0" applyNumberFormat="1" applyFont="1" applyBorder="1" applyAlignment="1" applyProtection="1">
      <alignment vertical="center"/>
    </xf>
    <xf numFmtId="166" fontId="28" fillId="0" borderId="0" xfId="0" applyNumberFormat="1" applyFont="1" applyBorder="1" applyAlignment="1" applyProtection="1">
      <alignment vertical="center"/>
    </xf>
    <xf numFmtId="4" fontId="28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8" fillId="0" borderId="19" xfId="0" applyNumberFormat="1" applyFont="1" applyBorder="1" applyAlignment="1" applyProtection="1">
      <alignment vertical="center"/>
    </xf>
    <xf numFmtId="4" fontId="28" fillId="0" borderId="20" xfId="0" applyNumberFormat="1" applyFont="1" applyBorder="1" applyAlignment="1" applyProtection="1">
      <alignment vertical="center"/>
    </xf>
    <xf numFmtId="166" fontId="28" fillId="0" borderId="20" xfId="0" applyNumberFormat="1" applyFont="1" applyBorder="1" applyAlignment="1" applyProtection="1">
      <alignment vertical="center"/>
    </xf>
    <xf numFmtId="4" fontId="28" fillId="0" borderId="21" xfId="0" applyNumberFormat="1" applyFont="1" applyBorder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0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4" fillId="0" borderId="0" xfId="0" applyFont="1" applyAlignment="1">
      <alignment horizontal="left" vertical="center"/>
    </xf>
    <xf numFmtId="4" fontId="23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0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4" fontId="15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164" fontId="15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8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1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1" fillId="4" borderId="0" xfId="0" applyFont="1" applyFill="1" applyAlignment="1" applyProtection="1">
      <alignment horizontal="right" vertical="center"/>
    </xf>
    <xf numFmtId="0" fontId="30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1" fillId="4" borderId="16" xfId="0" applyFont="1" applyFill="1" applyBorder="1" applyAlignment="1" applyProtection="1">
      <alignment horizontal="center" vertical="center" wrapText="1"/>
    </xf>
    <xf numFmtId="0" fontId="21" fillId="4" borderId="17" xfId="0" applyFont="1" applyFill="1" applyBorder="1" applyAlignment="1" applyProtection="1">
      <alignment horizontal="center" vertical="center" wrapText="1"/>
    </xf>
    <xf numFmtId="0" fontId="21" fillId="4" borderId="18" xfId="0" applyFont="1" applyFill="1" applyBorder="1" applyAlignment="1" applyProtection="1">
      <alignment horizontal="center" vertical="center" wrapText="1"/>
    </xf>
    <xf numFmtId="0" fontId="21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67" fontId="23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1" fillId="0" borderId="12" xfId="0" applyNumberFormat="1" applyFont="1" applyBorder="1" applyAlignment="1" applyProtection="1"/>
    <xf numFmtId="166" fontId="31" fillId="0" borderId="13" xfId="0" applyNumberFormat="1" applyFont="1" applyBorder="1" applyAlignment="1" applyProtection="1"/>
    <xf numFmtId="167" fontId="32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167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167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167" fontId="7" fillId="0" borderId="0" xfId="0" applyNumberFormat="1" applyFont="1" applyAlignment="1" applyProtection="1"/>
    <xf numFmtId="0" fontId="21" fillId="0" borderId="22" xfId="0" applyFont="1" applyBorder="1" applyAlignment="1" applyProtection="1">
      <alignment horizontal="center" vertical="center"/>
    </xf>
    <xf numFmtId="49" fontId="21" fillId="0" borderId="22" xfId="0" applyNumberFormat="1" applyFont="1" applyBorder="1" applyAlignment="1" applyProtection="1">
      <alignment horizontal="left" vertical="center" wrapText="1"/>
    </xf>
    <xf numFmtId="0" fontId="21" fillId="0" borderId="22" xfId="0" applyFont="1" applyBorder="1" applyAlignment="1" applyProtection="1">
      <alignment horizontal="left" vertical="center" wrapText="1"/>
    </xf>
    <xf numFmtId="0" fontId="21" fillId="0" borderId="22" xfId="0" applyFont="1" applyBorder="1" applyAlignment="1" applyProtection="1">
      <alignment horizontal="center" vertical="center" wrapText="1"/>
    </xf>
    <xf numFmtId="167" fontId="21" fillId="0" borderId="22" xfId="0" applyNumberFormat="1" applyFont="1" applyBorder="1" applyAlignment="1" applyProtection="1">
      <alignment vertical="center"/>
    </xf>
    <xf numFmtId="167" fontId="21" fillId="2" borderId="22" xfId="0" applyNumberFormat="1" applyFont="1" applyFill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</xf>
    <xf numFmtId="0" fontId="22" fillId="2" borderId="14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 applyProtection="1">
      <alignment horizontal="center" vertical="center"/>
    </xf>
    <xf numFmtId="166" fontId="22" fillId="0" borderId="0" xfId="0" applyNumberFormat="1" applyFont="1" applyBorder="1" applyAlignment="1" applyProtection="1">
      <alignment vertical="center"/>
    </xf>
    <xf numFmtId="166" fontId="22" fillId="0" borderId="15" xfId="0" applyNumberFormat="1" applyFont="1" applyBorder="1" applyAlignment="1" applyProtection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167" fontId="0" fillId="0" borderId="0" xfId="0" applyNumberFormat="1" applyFont="1" applyAlignment="1">
      <alignment vertical="center"/>
    </xf>
    <xf numFmtId="0" fontId="33" fillId="0" borderId="22" xfId="0" applyFont="1" applyBorder="1" applyAlignment="1" applyProtection="1">
      <alignment horizontal="center" vertical="center"/>
    </xf>
    <xf numFmtId="49" fontId="33" fillId="0" borderId="22" xfId="0" applyNumberFormat="1" applyFont="1" applyBorder="1" applyAlignment="1" applyProtection="1">
      <alignment horizontal="left" vertical="center" wrapText="1"/>
    </xf>
    <xf numFmtId="0" fontId="33" fillId="0" borderId="22" xfId="0" applyFont="1" applyBorder="1" applyAlignment="1" applyProtection="1">
      <alignment horizontal="left" vertical="center" wrapText="1"/>
    </xf>
    <xf numFmtId="0" fontId="33" fillId="0" borderId="22" xfId="0" applyFont="1" applyBorder="1" applyAlignment="1" applyProtection="1">
      <alignment horizontal="center" vertical="center" wrapText="1"/>
    </xf>
    <xf numFmtId="167" fontId="33" fillId="0" borderId="22" xfId="0" applyNumberFormat="1" applyFont="1" applyBorder="1" applyAlignment="1" applyProtection="1">
      <alignment vertical="center"/>
    </xf>
    <xf numFmtId="167" fontId="33" fillId="2" borderId="22" xfId="0" applyNumberFormat="1" applyFont="1" applyFill="1" applyBorder="1" applyAlignment="1" applyProtection="1">
      <alignment vertical="center"/>
      <protection locked="0"/>
    </xf>
    <xf numFmtId="0" fontId="34" fillId="0" borderId="22" xfId="0" applyFont="1" applyBorder="1" applyAlignment="1" applyProtection="1">
      <alignment vertical="center"/>
    </xf>
    <xf numFmtId="0" fontId="34" fillId="0" borderId="3" xfId="0" applyFont="1" applyBorder="1" applyAlignment="1">
      <alignment vertical="center"/>
    </xf>
    <xf numFmtId="0" fontId="33" fillId="2" borderId="14" xfId="0" applyFont="1" applyFill="1" applyBorder="1" applyAlignment="1" applyProtection="1">
      <alignment horizontal="left" vertical="center"/>
      <protection locked="0"/>
    </xf>
    <xf numFmtId="0" fontId="33" fillId="0" borderId="0" xfId="0" applyFont="1" applyBorder="1" applyAlignment="1" applyProtection="1">
      <alignment horizontal="center" vertical="center"/>
    </xf>
    <xf numFmtId="0" fontId="22" fillId="2" borderId="19" xfId="0" applyFont="1" applyFill="1" applyBorder="1" applyAlignment="1" applyProtection="1">
      <alignment horizontal="left" vertical="center"/>
      <protection locked="0"/>
    </xf>
    <xf numFmtId="0" fontId="22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2" fillId="0" borderId="20" xfId="0" applyNumberFormat="1" applyFont="1" applyBorder="1" applyAlignment="1" applyProtection="1">
      <alignment vertical="center"/>
    </xf>
    <xf numFmtId="166" fontId="22" fillId="0" borderId="21" xfId="0" applyNumberFormat="1" applyFont="1" applyBorder="1" applyAlignment="1" applyProtection="1">
      <alignment vertical="center"/>
    </xf>
    <xf numFmtId="0" fontId="1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0" fillId="0" borderId="0" xfId="0" applyProtection="1"/>
    <xf numFmtId="0" fontId="3" fillId="0" borderId="0" xfId="0" applyFont="1" applyAlignment="1" applyProtection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4" fontId="14" fillId="0" borderId="5" xfId="0" applyNumberFormat="1" applyFont="1" applyBorder="1" applyAlignment="1" applyProtection="1">
      <alignment vertical="center"/>
    </xf>
    <xf numFmtId="0" fontId="0" fillId="0" borderId="5" xfId="0" applyFont="1" applyBorder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4" fontId="16" fillId="0" borderId="0" xfId="0" applyNumberFormat="1" applyFont="1" applyAlignment="1" applyProtection="1">
      <alignment vertical="center"/>
    </xf>
    <xf numFmtId="0" fontId="15" fillId="0" borderId="0" xfId="0" applyFont="1" applyAlignment="1" applyProtection="1">
      <alignment vertical="center"/>
    </xf>
    <xf numFmtId="164" fontId="15" fillId="0" borderId="0" xfId="0" applyNumberFormat="1" applyFont="1" applyAlignment="1" applyProtection="1">
      <alignment horizontal="left" vertical="center"/>
    </xf>
    <xf numFmtId="4" fontId="17" fillId="0" borderId="0" xfId="0" applyNumberFormat="1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20" fillId="0" borderId="14" xfId="0" applyFont="1" applyBorder="1" applyAlignment="1" applyProtection="1">
      <alignment horizontal="left" vertical="center"/>
    </xf>
    <xf numFmtId="0" fontId="20" fillId="0" borderId="0" xfId="0" applyFont="1" applyBorder="1" applyAlignment="1" applyProtection="1">
      <alignment horizontal="left" vertical="center"/>
    </xf>
    <xf numFmtId="0" fontId="21" fillId="4" borderId="6" xfId="0" applyFont="1" applyFill="1" applyBorder="1" applyAlignment="1" applyProtection="1">
      <alignment horizontal="center" vertical="center"/>
    </xf>
    <xf numFmtId="0" fontId="21" fillId="4" borderId="7" xfId="0" applyFont="1" applyFill="1" applyBorder="1" applyAlignment="1" applyProtection="1">
      <alignment horizontal="left" vertical="center"/>
    </xf>
    <xf numFmtId="0" fontId="21" fillId="4" borderId="7" xfId="0" applyFont="1" applyFill="1" applyBorder="1" applyAlignment="1" applyProtection="1">
      <alignment horizontal="center" vertical="center"/>
    </xf>
    <xf numFmtId="0" fontId="21" fillId="4" borderId="7" xfId="0" applyFont="1" applyFill="1" applyBorder="1" applyAlignment="1" applyProtection="1">
      <alignment horizontal="right" vertical="center"/>
    </xf>
    <xf numFmtId="0" fontId="21" fillId="4" borderId="8" xfId="0" applyFont="1" applyFill="1" applyBorder="1" applyAlignment="1" applyProtection="1">
      <alignment horizontal="left" vertical="center"/>
    </xf>
    <xf numFmtId="4" fontId="27" fillId="0" borderId="0" xfId="0" applyNumberFormat="1" applyFont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6" fillId="0" borderId="0" xfId="0" applyFont="1" applyAlignment="1" applyProtection="1">
      <alignment horizontal="left" vertical="center" wrapText="1"/>
    </xf>
    <xf numFmtId="4" fontId="23" fillId="0" borderId="0" xfId="0" applyNumberFormat="1" applyFont="1" applyAlignment="1" applyProtection="1">
      <alignment horizontal="right" vertical="center"/>
    </xf>
    <xf numFmtId="4" fontId="23" fillId="0" borderId="0" xfId="0" applyNumberFormat="1" applyFont="1" applyAlignment="1" applyProtection="1">
      <alignment vertical="center"/>
    </xf>
    <xf numFmtId="0" fontId="0" fillId="0" borderId="0" xfId="0"/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horizontal="left" vertical="center"/>
    </xf>
    <xf numFmtId="0" fontId="0" fillId="0" borderId="0" xfId="0" applyFont="1" applyAlignment="1" applyProtection="1">
      <alignment vertical="center"/>
    </xf>
  </cellXfs>
  <cellStyles count="2">
    <cellStyle name="Hypertextové prepojenie" xfId="1" builtinId="8"/>
    <cellStyle name="normálne" xfId="0" builtinId="0" customBuiltin="1"/>
  </cellStyles>
  <dxfs count="0"/>
  <tableStyles count="0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M98"/>
  <sheetViews>
    <sheetView showGridLines="0" tabSelected="1" workbookViewId="0"/>
  </sheetViews>
  <sheetFormatPr defaultRowHeight="1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 ht="11.25">
      <c r="A1" s="13" t="s">
        <v>0</v>
      </c>
      <c r="AZ1" s="13" t="s">
        <v>1</v>
      </c>
      <c r="BA1" s="13" t="s">
        <v>2</v>
      </c>
      <c r="BB1" s="13" t="s">
        <v>3</v>
      </c>
      <c r="BT1" s="13" t="s">
        <v>4</v>
      </c>
      <c r="BU1" s="13" t="s">
        <v>4</v>
      </c>
      <c r="BV1" s="13" t="s">
        <v>5</v>
      </c>
    </row>
    <row r="2" spans="1:74" s="1" customFormat="1" ht="36.950000000000003" customHeight="1">
      <c r="AR2" s="264"/>
      <c r="AS2" s="264"/>
      <c r="AT2" s="264"/>
      <c r="AU2" s="264"/>
      <c r="AV2" s="264"/>
      <c r="AW2" s="264"/>
      <c r="AX2" s="264"/>
      <c r="AY2" s="264"/>
      <c r="AZ2" s="264"/>
      <c r="BA2" s="264"/>
      <c r="BB2" s="264"/>
      <c r="BC2" s="264"/>
      <c r="BD2" s="264"/>
      <c r="BE2" s="264"/>
      <c r="BS2" s="14" t="s">
        <v>6</v>
      </c>
      <c r="BT2" s="14" t="s">
        <v>7</v>
      </c>
    </row>
    <row r="3" spans="1:74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14" t="s">
        <v>6</v>
      </c>
      <c r="BT3" s="14" t="s">
        <v>7</v>
      </c>
    </row>
    <row r="4" spans="1:74" s="1" customFormat="1" ht="24.95" customHeight="1">
      <c r="B4" s="18"/>
      <c r="C4" s="19"/>
      <c r="D4" s="20" t="s">
        <v>8</v>
      </c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7"/>
      <c r="AS4" s="21" t="s">
        <v>9</v>
      </c>
      <c r="BE4" s="22" t="s">
        <v>10</v>
      </c>
      <c r="BS4" s="14" t="s">
        <v>6</v>
      </c>
    </row>
    <row r="5" spans="1:74" s="1" customFormat="1" ht="12" customHeight="1">
      <c r="B5" s="18"/>
      <c r="C5" s="19"/>
      <c r="D5" s="23" t="s">
        <v>11</v>
      </c>
      <c r="E5" s="19"/>
      <c r="F5" s="19"/>
      <c r="G5" s="19"/>
      <c r="H5" s="19"/>
      <c r="I5" s="19"/>
      <c r="J5" s="19"/>
      <c r="K5" s="224" t="s">
        <v>12</v>
      </c>
      <c r="L5" s="225"/>
      <c r="M5" s="225"/>
      <c r="N5" s="225"/>
      <c r="O5" s="225"/>
      <c r="P5" s="225"/>
      <c r="Q5" s="225"/>
      <c r="R5" s="225"/>
      <c r="S5" s="225"/>
      <c r="T5" s="225"/>
      <c r="U5" s="225"/>
      <c r="V5" s="225"/>
      <c r="W5" s="225"/>
      <c r="X5" s="225"/>
      <c r="Y5" s="225"/>
      <c r="Z5" s="225"/>
      <c r="AA5" s="225"/>
      <c r="AB5" s="225"/>
      <c r="AC5" s="225"/>
      <c r="AD5" s="225"/>
      <c r="AE5" s="225"/>
      <c r="AF5" s="225"/>
      <c r="AG5" s="225"/>
      <c r="AH5" s="225"/>
      <c r="AI5" s="225"/>
      <c r="AJ5" s="225"/>
      <c r="AK5" s="225"/>
      <c r="AL5" s="225"/>
      <c r="AM5" s="225"/>
      <c r="AN5" s="225"/>
      <c r="AO5" s="225"/>
      <c r="AP5" s="19"/>
      <c r="AQ5" s="19"/>
      <c r="AR5" s="17"/>
      <c r="BE5" s="221" t="s">
        <v>13</v>
      </c>
      <c r="BS5" s="14" t="s">
        <v>6</v>
      </c>
    </row>
    <row r="6" spans="1:74" s="1" customFormat="1" ht="36.950000000000003" customHeight="1">
      <c r="B6" s="18"/>
      <c r="C6" s="19"/>
      <c r="D6" s="25" t="s">
        <v>14</v>
      </c>
      <c r="E6" s="19"/>
      <c r="F6" s="19"/>
      <c r="G6" s="19"/>
      <c r="H6" s="19"/>
      <c r="I6" s="19"/>
      <c r="J6" s="19"/>
      <c r="K6" s="226" t="s">
        <v>15</v>
      </c>
      <c r="L6" s="225"/>
      <c r="M6" s="225"/>
      <c r="N6" s="225"/>
      <c r="O6" s="225"/>
      <c r="P6" s="225"/>
      <c r="Q6" s="225"/>
      <c r="R6" s="225"/>
      <c r="S6" s="225"/>
      <c r="T6" s="225"/>
      <c r="U6" s="225"/>
      <c r="V6" s="225"/>
      <c r="W6" s="225"/>
      <c r="X6" s="225"/>
      <c r="Y6" s="225"/>
      <c r="Z6" s="225"/>
      <c r="AA6" s="225"/>
      <c r="AB6" s="225"/>
      <c r="AC6" s="225"/>
      <c r="AD6" s="225"/>
      <c r="AE6" s="225"/>
      <c r="AF6" s="225"/>
      <c r="AG6" s="225"/>
      <c r="AH6" s="225"/>
      <c r="AI6" s="225"/>
      <c r="AJ6" s="225"/>
      <c r="AK6" s="225"/>
      <c r="AL6" s="225"/>
      <c r="AM6" s="225"/>
      <c r="AN6" s="225"/>
      <c r="AO6" s="225"/>
      <c r="AP6" s="19"/>
      <c r="AQ6" s="19"/>
      <c r="AR6" s="17"/>
      <c r="BE6" s="222"/>
      <c r="BS6" s="14" t="s">
        <v>6</v>
      </c>
    </row>
    <row r="7" spans="1:74" s="1" customFormat="1" ht="12" customHeight="1">
      <c r="B7" s="18"/>
      <c r="C7" s="19"/>
      <c r="D7" s="26" t="s">
        <v>16</v>
      </c>
      <c r="E7" s="19"/>
      <c r="F7" s="19"/>
      <c r="G7" s="19"/>
      <c r="H7" s="19"/>
      <c r="I7" s="19"/>
      <c r="J7" s="19"/>
      <c r="K7" s="24" t="s">
        <v>1</v>
      </c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26" t="s">
        <v>17</v>
      </c>
      <c r="AL7" s="19"/>
      <c r="AM7" s="19"/>
      <c r="AN7" s="24" t="s">
        <v>1</v>
      </c>
      <c r="AO7" s="19"/>
      <c r="AP7" s="19"/>
      <c r="AQ7" s="19"/>
      <c r="AR7" s="17"/>
      <c r="BE7" s="222"/>
      <c r="BS7" s="14" t="s">
        <v>6</v>
      </c>
    </row>
    <row r="8" spans="1:74" s="1" customFormat="1" ht="12" customHeight="1">
      <c r="B8" s="18"/>
      <c r="C8" s="19"/>
      <c r="D8" s="26" t="s">
        <v>18</v>
      </c>
      <c r="E8" s="19"/>
      <c r="F8" s="19"/>
      <c r="G8" s="19"/>
      <c r="H8" s="19"/>
      <c r="I8" s="19"/>
      <c r="J8" s="19"/>
      <c r="K8" s="24" t="s">
        <v>19</v>
      </c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26" t="s">
        <v>20</v>
      </c>
      <c r="AL8" s="19"/>
      <c r="AM8" s="19"/>
      <c r="AN8" s="27" t="s">
        <v>21</v>
      </c>
      <c r="AO8" s="19"/>
      <c r="AP8" s="19"/>
      <c r="AQ8" s="19"/>
      <c r="AR8" s="17"/>
      <c r="BE8" s="222"/>
      <c r="BS8" s="14" t="s">
        <v>6</v>
      </c>
    </row>
    <row r="9" spans="1:74" s="1" customFormat="1" ht="14.45" customHeight="1">
      <c r="B9" s="18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7"/>
      <c r="BE9" s="222"/>
      <c r="BS9" s="14" t="s">
        <v>6</v>
      </c>
    </row>
    <row r="10" spans="1:74" s="1" customFormat="1" ht="12" customHeight="1">
      <c r="B10" s="18"/>
      <c r="C10" s="19"/>
      <c r="D10" s="26" t="s">
        <v>22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26" t="s">
        <v>23</v>
      </c>
      <c r="AL10" s="19"/>
      <c r="AM10" s="19"/>
      <c r="AN10" s="24" t="s">
        <v>1</v>
      </c>
      <c r="AO10" s="19"/>
      <c r="AP10" s="19"/>
      <c r="AQ10" s="19"/>
      <c r="AR10" s="17"/>
      <c r="BE10" s="222"/>
      <c r="BS10" s="14" t="s">
        <v>6</v>
      </c>
    </row>
    <row r="11" spans="1:74" s="1" customFormat="1" ht="18.399999999999999" customHeight="1">
      <c r="B11" s="18"/>
      <c r="C11" s="19"/>
      <c r="D11" s="19"/>
      <c r="E11" s="24" t="s">
        <v>24</v>
      </c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26" t="s">
        <v>25</v>
      </c>
      <c r="AL11" s="19"/>
      <c r="AM11" s="19"/>
      <c r="AN11" s="24" t="s">
        <v>1</v>
      </c>
      <c r="AO11" s="19"/>
      <c r="AP11" s="19"/>
      <c r="AQ11" s="19"/>
      <c r="AR11" s="17"/>
      <c r="BE11" s="222"/>
      <c r="BS11" s="14" t="s">
        <v>6</v>
      </c>
    </row>
    <row r="12" spans="1:74" s="1" customFormat="1" ht="6.95" customHeight="1">
      <c r="B12" s="18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7"/>
      <c r="BE12" s="222"/>
      <c r="BS12" s="14" t="s">
        <v>6</v>
      </c>
    </row>
    <row r="13" spans="1:74" s="1" customFormat="1" ht="12" customHeight="1">
      <c r="B13" s="18"/>
      <c r="C13" s="19"/>
      <c r="D13" s="26" t="s">
        <v>26</v>
      </c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26" t="s">
        <v>23</v>
      </c>
      <c r="AL13" s="19"/>
      <c r="AM13" s="19"/>
      <c r="AN13" s="28" t="s">
        <v>27</v>
      </c>
      <c r="AO13" s="19"/>
      <c r="AP13" s="19"/>
      <c r="AQ13" s="19"/>
      <c r="AR13" s="17"/>
      <c r="BE13" s="222"/>
      <c r="BS13" s="14" t="s">
        <v>6</v>
      </c>
    </row>
    <row r="14" spans="1:74" ht="12.75">
      <c r="B14" s="18"/>
      <c r="C14" s="19"/>
      <c r="D14" s="19"/>
      <c r="E14" s="227" t="s">
        <v>27</v>
      </c>
      <c r="F14" s="228"/>
      <c r="G14" s="228"/>
      <c r="H14" s="228"/>
      <c r="I14" s="228"/>
      <c r="J14" s="228"/>
      <c r="K14" s="228"/>
      <c r="L14" s="228"/>
      <c r="M14" s="228"/>
      <c r="N14" s="228"/>
      <c r="O14" s="228"/>
      <c r="P14" s="228"/>
      <c r="Q14" s="228"/>
      <c r="R14" s="228"/>
      <c r="S14" s="228"/>
      <c r="T14" s="228"/>
      <c r="U14" s="228"/>
      <c r="V14" s="228"/>
      <c r="W14" s="228"/>
      <c r="X14" s="228"/>
      <c r="Y14" s="228"/>
      <c r="Z14" s="228"/>
      <c r="AA14" s="228"/>
      <c r="AB14" s="228"/>
      <c r="AC14" s="228"/>
      <c r="AD14" s="228"/>
      <c r="AE14" s="228"/>
      <c r="AF14" s="228"/>
      <c r="AG14" s="228"/>
      <c r="AH14" s="228"/>
      <c r="AI14" s="228"/>
      <c r="AJ14" s="228"/>
      <c r="AK14" s="26" t="s">
        <v>25</v>
      </c>
      <c r="AL14" s="19"/>
      <c r="AM14" s="19"/>
      <c r="AN14" s="28" t="s">
        <v>27</v>
      </c>
      <c r="AO14" s="19"/>
      <c r="AP14" s="19"/>
      <c r="AQ14" s="19"/>
      <c r="AR14" s="17"/>
      <c r="BE14" s="222"/>
      <c r="BS14" s="14" t="s">
        <v>6</v>
      </c>
    </row>
    <row r="15" spans="1:74" s="1" customFormat="1" ht="6.95" customHeight="1">
      <c r="B15" s="18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7"/>
      <c r="BE15" s="222"/>
      <c r="BS15" s="14" t="s">
        <v>4</v>
      </c>
    </row>
    <row r="16" spans="1:74" s="1" customFormat="1" ht="12" customHeight="1">
      <c r="B16" s="18"/>
      <c r="C16" s="19"/>
      <c r="D16" s="26" t="s">
        <v>28</v>
      </c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26" t="s">
        <v>23</v>
      </c>
      <c r="AL16" s="19"/>
      <c r="AM16" s="19"/>
      <c r="AN16" s="24" t="s">
        <v>1</v>
      </c>
      <c r="AO16" s="19"/>
      <c r="AP16" s="19"/>
      <c r="AQ16" s="19"/>
      <c r="AR16" s="17"/>
      <c r="BE16" s="222"/>
      <c r="BS16" s="14" t="s">
        <v>4</v>
      </c>
    </row>
    <row r="17" spans="1:71" s="1" customFormat="1" ht="18.399999999999999" customHeight="1">
      <c r="B17" s="18"/>
      <c r="C17" s="19"/>
      <c r="D17" s="19"/>
      <c r="E17" s="24" t="s">
        <v>29</v>
      </c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26" t="s">
        <v>25</v>
      </c>
      <c r="AL17" s="19"/>
      <c r="AM17" s="19"/>
      <c r="AN17" s="24" t="s">
        <v>1</v>
      </c>
      <c r="AO17" s="19"/>
      <c r="AP17" s="19"/>
      <c r="AQ17" s="19"/>
      <c r="AR17" s="17"/>
      <c r="BE17" s="222"/>
      <c r="BS17" s="14" t="s">
        <v>30</v>
      </c>
    </row>
    <row r="18" spans="1:71" s="1" customFormat="1" ht="6.95" customHeight="1">
      <c r="B18" s="18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7"/>
      <c r="BE18" s="222"/>
      <c r="BS18" s="14" t="s">
        <v>31</v>
      </c>
    </row>
    <row r="19" spans="1:71" s="1" customFormat="1" ht="12" customHeight="1">
      <c r="B19" s="18"/>
      <c r="C19" s="19"/>
      <c r="D19" s="26" t="s">
        <v>32</v>
      </c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26" t="s">
        <v>23</v>
      </c>
      <c r="AL19" s="19"/>
      <c r="AM19" s="19"/>
      <c r="AN19" s="24" t="s">
        <v>1</v>
      </c>
      <c r="AO19" s="19"/>
      <c r="AP19" s="19"/>
      <c r="AQ19" s="19"/>
      <c r="AR19" s="17"/>
      <c r="BE19" s="222"/>
      <c r="BS19" s="14" t="s">
        <v>31</v>
      </c>
    </row>
    <row r="20" spans="1:71" s="1" customFormat="1" ht="18.399999999999999" customHeight="1">
      <c r="B20" s="18"/>
      <c r="C20" s="19"/>
      <c r="D20" s="19"/>
      <c r="E20" s="24" t="s">
        <v>33</v>
      </c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26" t="s">
        <v>25</v>
      </c>
      <c r="AL20" s="19"/>
      <c r="AM20" s="19"/>
      <c r="AN20" s="24" t="s">
        <v>1</v>
      </c>
      <c r="AO20" s="19"/>
      <c r="AP20" s="19"/>
      <c r="AQ20" s="19"/>
      <c r="AR20" s="17"/>
      <c r="BE20" s="222"/>
      <c r="BS20" s="14" t="s">
        <v>30</v>
      </c>
    </row>
    <row r="21" spans="1:71" s="1" customFormat="1" ht="6.95" customHeight="1">
      <c r="B21" s="18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7"/>
      <c r="BE21" s="222"/>
    </row>
    <row r="22" spans="1:71" s="1" customFormat="1" ht="12" customHeight="1">
      <c r="B22" s="18"/>
      <c r="C22" s="19"/>
      <c r="D22" s="26" t="s">
        <v>34</v>
      </c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7"/>
      <c r="BE22" s="222"/>
    </row>
    <row r="23" spans="1:71" s="1" customFormat="1" ht="16.5" customHeight="1">
      <c r="B23" s="18"/>
      <c r="C23" s="19"/>
      <c r="D23" s="19"/>
      <c r="E23" s="229" t="s">
        <v>1</v>
      </c>
      <c r="F23" s="229"/>
      <c r="G23" s="229"/>
      <c r="H23" s="229"/>
      <c r="I23" s="229"/>
      <c r="J23" s="229"/>
      <c r="K23" s="229"/>
      <c r="L23" s="229"/>
      <c r="M23" s="229"/>
      <c r="N23" s="229"/>
      <c r="O23" s="229"/>
      <c r="P23" s="229"/>
      <c r="Q23" s="229"/>
      <c r="R23" s="229"/>
      <c r="S23" s="229"/>
      <c r="T23" s="229"/>
      <c r="U23" s="229"/>
      <c r="V23" s="229"/>
      <c r="W23" s="229"/>
      <c r="X23" s="229"/>
      <c r="Y23" s="229"/>
      <c r="Z23" s="229"/>
      <c r="AA23" s="229"/>
      <c r="AB23" s="229"/>
      <c r="AC23" s="229"/>
      <c r="AD23" s="229"/>
      <c r="AE23" s="229"/>
      <c r="AF23" s="229"/>
      <c r="AG23" s="229"/>
      <c r="AH23" s="229"/>
      <c r="AI23" s="229"/>
      <c r="AJ23" s="229"/>
      <c r="AK23" s="229"/>
      <c r="AL23" s="229"/>
      <c r="AM23" s="229"/>
      <c r="AN23" s="229"/>
      <c r="AO23" s="19"/>
      <c r="AP23" s="19"/>
      <c r="AQ23" s="19"/>
      <c r="AR23" s="17"/>
      <c r="BE23" s="222"/>
    </row>
    <row r="24" spans="1:71" s="1" customFormat="1" ht="6.95" customHeight="1">
      <c r="B24" s="18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7"/>
      <c r="BE24" s="222"/>
    </row>
    <row r="25" spans="1:71" s="1" customFormat="1" ht="6.95" customHeight="1">
      <c r="B25" s="18"/>
      <c r="C25" s="19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19"/>
      <c r="AQ25" s="19"/>
      <c r="AR25" s="17"/>
      <c r="BE25" s="222"/>
    </row>
    <row r="26" spans="1:71" s="2" customFormat="1" ht="25.9" customHeight="1">
      <c r="A26" s="31"/>
      <c r="B26" s="32"/>
      <c r="C26" s="33"/>
      <c r="D26" s="34" t="s">
        <v>35</v>
      </c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230">
        <f>ROUND(AG94,2)</f>
        <v>0</v>
      </c>
      <c r="AL26" s="231"/>
      <c r="AM26" s="231"/>
      <c r="AN26" s="231"/>
      <c r="AO26" s="231"/>
      <c r="AP26" s="33"/>
      <c r="AQ26" s="33"/>
      <c r="AR26" s="36"/>
      <c r="BE26" s="222"/>
    </row>
    <row r="27" spans="1:71" s="2" customFormat="1" ht="6.95" customHeight="1">
      <c r="A27" s="31"/>
      <c r="B27" s="32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6"/>
      <c r="BE27" s="222"/>
    </row>
    <row r="28" spans="1:71" s="2" customFormat="1" ht="12.75">
      <c r="A28" s="31"/>
      <c r="B28" s="32"/>
      <c r="C28" s="33"/>
      <c r="D28" s="33"/>
      <c r="E28" s="33"/>
      <c r="F28" s="33"/>
      <c r="G28" s="33"/>
      <c r="H28" s="33"/>
      <c r="I28" s="33"/>
      <c r="J28" s="33"/>
      <c r="K28" s="33"/>
      <c r="L28" s="232" t="s">
        <v>36</v>
      </c>
      <c r="M28" s="232"/>
      <c r="N28" s="232"/>
      <c r="O28" s="232"/>
      <c r="P28" s="232"/>
      <c r="Q28" s="33"/>
      <c r="R28" s="33"/>
      <c r="S28" s="33"/>
      <c r="T28" s="33"/>
      <c r="U28" s="33"/>
      <c r="V28" s="33"/>
      <c r="W28" s="232" t="s">
        <v>37</v>
      </c>
      <c r="X28" s="232"/>
      <c r="Y28" s="232"/>
      <c r="Z28" s="232"/>
      <c r="AA28" s="232"/>
      <c r="AB28" s="232"/>
      <c r="AC28" s="232"/>
      <c r="AD28" s="232"/>
      <c r="AE28" s="232"/>
      <c r="AF28" s="33"/>
      <c r="AG28" s="33"/>
      <c r="AH28" s="33"/>
      <c r="AI28" s="33"/>
      <c r="AJ28" s="33"/>
      <c r="AK28" s="232" t="s">
        <v>38</v>
      </c>
      <c r="AL28" s="232"/>
      <c r="AM28" s="232"/>
      <c r="AN28" s="232"/>
      <c r="AO28" s="232"/>
      <c r="AP28" s="33"/>
      <c r="AQ28" s="33"/>
      <c r="AR28" s="36"/>
      <c r="BE28" s="222"/>
    </row>
    <row r="29" spans="1:71" s="3" customFormat="1" ht="14.45" customHeight="1">
      <c r="B29" s="37"/>
      <c r="C29" s="38"/>
      <c r="D29" s="26" t="s">
        <v>39</v>
      </c>
      <c r="E29" s="38"/>
      <c r="F29" s="39" t="s">
        <v>40</v>
      </c>
      <c r="G29" s="38"/>
      <c r="H29" s="38"/>
      <c r="I29" s="38"/>
      <c r="J29" s="38"/>
      <c r="K29" s="38"/>
      <c r="L29" s="235">
        <v>0.2</v>
      </c>
      <c r="M29" s="234"/>
      <c r="N29" s="234"/>
      <c r="O29" s="234"/>
      <c r="P29" s="234"/>
      <c r="Q29" s="40"/>
      <c r="R29" s="40"/>
      <c r="S29" s="40"/>
      <c r="T29" s="40"/>
      <c r="U29" s="40"/>
      <c r="V29" s="40"/>
      <c r="W29" s="233">
        <f>ROUND(AZ94, 2)</f>
        <v>0</v>
      </c>
      <c r="X29" s="234"/>
      <c r="Y29" s="234"/>
      <c r="Z29" s="234"/>
      <c r="AA29" s="234"/>
      <c r="AB29" s="234"/>
      <c r="AC29" s="234"/>
      <c r="AD29" s="234"/>
      <c r="AE29" s="234"/>
      <c r="AF29" s="40"/>
      <c r="AG29" s="40"/>
      <c r="AH29" s="40"/>
      <c r="AI29" s="40"/>
      <c r="AJ29" s="40"/>
      <c r="AK29" s="233">
        <f>ROUND(AV94, 2)</f>
        <v>0</v>
      </c>
      <c r="AL29" s="234"/>
      <c r="AM29" s="234"/>
      <c r="AN29" s="234"/>
      <c r="AO29" s="234"/>
      <c r="AP29" s="40"/>
      <c r="AQ29" s="40"/>
      <c r="AR29" s="41"/>
      <c r="AS29" s="42"/>
      <c r="AT29" s="42"/>
      <c r="AU29" s="42"/>
      <c r="AV29" s="42"/>
      <c r="AW29" s="42"/>
      <c r="AX29" s="42"/>
      <c r="AY29" s="42"/>
      <c r="AZ29" s="42"/>
      <c r="BE29" s="223"/>
    </row>
    <row r="30" spans="1:71" s="3" customFormat="1" ht="14.45" customHeight="1">
      <c r="B30" s="37"/>
      <c r="C30" s="38"/>
      <c r="D30" s="38"/>
      <c r="E30" s="38"/>
      <c r="F30" s="39" t="s">
        <v>41</v>
      </c>
      <c r="G30" s="38"/>
      <c r="H30" s="38"/>
      <c r="I30" s="38"/>
      <c r="J30" s="38"/>
      <c r="K30" s="38"/>
      <c r="L30" s="235">
        <v>0.2</v>
      </c>
      <c r="M30" s="234"/>
      <c r="N30" s="234"/>
      <c r="O30" s="234"/>
      <c r="P30" s="234"/>
      <c r="Q30" s="40"/>
      <c r="R30" s="40"/>
      <c r="S30" s="40"/>
      <c r="T30" s="40"/>
      <c r="U30" s="40"/>
      <c r="V30" s="40"/>
      <c r="W30" s="233">
        <f>ROUND(BA94, 2)</f>
        <v>0</v>
      </c>
      <c r="X30" s="234"/>
      <c r="Y30" s="234"/>
      <c r="Z30" s="234"/>
      <c r="AA30" s="234"/>
      <c r="AB30" s="234"/>
      <c r="AC30" s="234"/>
      <c r="AD30" s="234"/>
      <c r="AE30" s="234"/>
      <c r="AF30" s="40"/>
      <c r="AG30" s="40"/>
      <c r="AH30" s="40"/>
      <c r="AI30" s="40"/>
      <c r="AJ30" s="40"/>
      <c r="AK30" s="233">
        <f>ROUND(AW94, 2)</f>
        <v>0</v>
      </c>
      <c r="AL30" s="234"/>
      <c r="AM30" s="234"/>
      <c r="AN30" s="234"/>
      <c r="AO30" s="234"/>
      <c r="AP30" s="40"/>
      <c r="AQ30" s="40"/>
      <c r="AR30" s="41"/>
      <c r="AS30" s="42"/>
      <c r="AT30" s="42"/>
      <c r="AU30" s="42"/>
      <c r="AV30" s="42"/>
      <c r="AW30" s="42"/>
      <c r="AX30" s="42"/>
      <c r="AY30" s="42"/>
      <c r="AZ30" s="42"/>
      <c r="BE30" s="223"/>
    </row>
    <row r="31" spans="1:71" s="3" customFormat="1" ht="14.45" hidden="1" customHeight="1">
      <c r="B31" s="37"/>
      <c r="C31" s="38"/>
      <c r="D31" s="38"/>
      <c r="E31" s="38"/>
      <c r="F31" s="26" t="s">
        <v>42</v>
      </c>
      <c r="G31" s="38"/>
      <c r="H31" s="38"/>
      <c r="I31" s="38"/>
      <c r="J31" s="38"/>
      <c r="K31" s="38"/>
      <c r="L31" s="238">
        <v>0.2</v>
      </c>
      <c r="M31" s="237"/>
      <c r="N31" s="237"/>
      <c r="O31" s="237"/>
      <c r="P31" s="237"/>
      <c r="Q31" s="38"/>
      <c r="R31" s="38"/>
      <c r="S31" s="38"/>
      <c r="T31" s="38"/>
      <c r="U31" s="38"/>
      <c r="V31" s="38"/>
      <c r="W31" s="236">
        <f>ROUND(BB94, 2)</f>
        <v>0</v>
      </c>
      <c r="X31" s="237"/>
      <c r="Y31" s="237"/>
      <c r="Z31" s="237"/>
      <c r="AA31" s="237"/>
      <c r="AB31" s="237"/>
      <c r="AC31" s="237"/>
      <c r="AD31" s="237"/>
      <c r="AE31" s="237"/>
      <c r="AF31" s="38"/>
      <c r="AG31" s="38"/>
      <c r="AH31" s="38"/>
      <c r="AI31" s="38"/>
      <c r="AJ31" s="38"/>
      <c r="AK31" s="236">
        <v>0</v>
      </c>
      <c r="AL31" s="237"/>
      <c r="AM31" s="237"/>
      <c r="AN31" s="237"/>
      <c r="AO31" s="237"/>
      <c r="AP31" s="38"/>
      <c r="AQ31" s="38"/>
      <c r="AR31" s="43"/>
      <c r="BE31" s="223"/>
    </row>
    <row r="32" spans="1:71" s="3" customFormat="1" ht="14.45" hidden="1" customHeight="1">
      <c r="B32" s="37"/>
      <c r="C32" s="38"/>
      <c r="D32" s="38"/>
      <c r="E32" s="38"/>
      <c r="F32" s="26" t="s">
        <v>43</v>
      </c>
      <c r="G32" s="38"/>
      <c r="H32" s="38"/>
      <c r="I32" s="38"/>
      <c r="J32" s="38"/>
      <c r="K32" s="38"/>
      <c r="L32" s="238">
        <v>0.2</v>
      </c>
      <c r="M32" s="237"/>
      <c r="N32" s="237"/>
      <c r="O32" s="237"/>
      <c r="P32" s="237"/>
      <c r="Q32" s="38"/>
      <c r="R32" s="38"/>
      <c r="S32" s="38"/>
      <c r="T32" s="38"/>
      <c r="U32" s="38"/>
      <c r="V32" s="38"/>
      <c r="W32" s="236">
        <f>ROUND(BC94, 2)</f>
        <v>0</v>
      </c>
      <c r="X32" s="237"/>
      <c r="Y32" s="237"/>
      <c r="Z32" s="237"/>
      <c r="AA32" s="237"/>
      <c r="AB32" s="237"/>
      <c r="AC32" s="237"/>
      <c r="AD32" s="237"/>
      <c r="AE32" s="237"/>
      <c r="AF32" s="38"/>
      <c r="AG32" s="38"/>
      <c r="AH32" s="38"/>
      <c r="AI32" s="38"/>
      <c r="AJ32" s="38"/>
      <c r="AK32" s="236">
        <v>0</v>
      </c>
      <c r="AL32" s="237"/>
      <c r="AM32" s="237"/>
      <c r="AN32" s="237"/>
      <c r="AO32" s="237"/>
      <c r="AP32" s="38"/>
      <c r="AQ32" s="38"/>
      <c r="AR32" s="43"/>
      <c r="BE32" s="223"/>
    </row>
    <row r="33" spans="1:57" s="3" customFormat="1" ht="14.45" hidden="1" customHeight="1">
      <c r="B33" s="37"/>
      <c r="C33" s="38"/>
      <c r="D33" s="38"/>
      <c r="E33" s="38"/>
      <c r="F33" s="39" t="s">
        <v>44</v>
      </c>
      <c r="G33" s="38"/>
      <c r="H33" s="38"/>
      <c r="I33" s="38"/>
      <c r="J33" s="38"/>
      <c r="K33" s="38"/>
      <c r="L33" s="235">
        <v>0</v>
      </c>
      <c r="M33" s="234"/>
      <c r="N33" s="234"/>
      <c r="O33" s="234"/>
      <c r="P33" s="234"/>
      <c r="Q33" s="40"/>
      <c r="R33" s="40"/>
      <c r="S33" s="40"/>
      <c r="T33" s="40"/>
      <c r="U33" s="40"/>
      <c r="V33" s="40"/>
      <c r="W33" s="233">
        <f>ROUND(BD94, 2)</f>
        <v>0</v>
      </c>
      <c r="X33" s="234"/>
      <c r="Y33" s="234"/>
      <c r="Z33" s="234"/>
      <c r="AA33" s="234"/>
      <c r="AB33" s="234"/>
      <c r="AC33" s="234"/>
      <c r="AD33" s="234"/>
      <c r="AE33" s="234"/>
      <c r="AF33" s="40"/>
      <c r="AG33" s="40"/>
      <c r="AH33" s="40"/>
      <c r="AI33" s="40"/>
      <c r="AJ33" s="40"/>
      <c r="AK33" s="233">
        <v>0</v>
      </c>
      <c r="AL33" s="234"/>
      <c r="AM33" s="234"/>
      <c r="AN33" s="234"/>
      <c r="AO33" s="234"/>
      <c r="AP33" s="40"/>
      <c r="AQ33" s="40"/>
      <c r="AR33" s="41"/>
      <c r="AS33" s="42"/>
      <c r="AT33" s="42"/>
      <c r="AU33" s="42"/>
      <c r="AV33" s="42"/>
      <c r="AW33" s="42"/>
      <c r="AX33" s="42"/>
      <c r="AY33" s="42"/>
      <c r="AZ33" s="42"/>
      <c r="BE33" s="223"/>
    </row>
    <row r="34" spans="1:57" s="2" customFormat="1" ht="6.95" customHeight="1">
      <c r="A34" s="31"/>
      <c r="B34" s="32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6"/>
      <c r="BE34" s="222"/>
    </row>
    <row r="35" spans="1:57" s="2" customFormat="1" ht="25.9" customHeight="1">
      <c r="A35" s="31"/>
      <c r="B35" s="32"/>
      <c r="C35" s="44"/>
      <c r="D35" s="45" t="s">
        <v>45</v>
      </c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7" t="s">
        <v>46</v>
      </c>
      <c r="U35" s="46"/>
      <c r="V35" s="46"/>
      <c r="W35" s="46"/>
      <c r="X35" s="239" t="s">
        <v>47</v>
      </c>
      <c r="Y35" s="240"/>
      <c r="Z35" s="240"/>
      <c r="AA35" s="240"/>
      <c r="AB35" s="240"/>
      <c r="AC35" s="46"/>
      <c r="AD35" s="46"/>
      <c r="AE35" s="46"/>
      <c r="AF35" s="46"/>
      <c r="AG35" s="46"/>
      <c r="AH35" s="46"/>
      <c r="AI35" s="46"/>
      <c r="AJ35" s="46"/>
      <c r="AK35" s="241">
        <f>SUM(AK26:AK33)</f>
        <v>0</v>
      </c>
      <c r="AL35" s="240"/>
      <c r="AM35" s="240"/>
      <c r="AN35" s="240"/>
      <c r="AO35" s="242"/>
      <c r="AP35" s="44"/>
      <c r="AQ35" s="44"/>
      <c r="AR35" s="36"/>
      <c r="BE35" s="31"/>
    </row>
    <row r="36" spans="1:57" s="2" customFormat="1" ht="6.95" customHeight="1">
      <c r="A36" s="31"/>
      <c r="B36" s="32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6"/>
      <c r="BE36" s="31"/>
    </row>
    <row r="37" spans="1:57" s="2" customFormat="1" ht="14.45" customHeight="1">
      <c r="A37" s="31"/>
      <c r="B37" s="32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6"/>
      <c r="BE37" s="31"/>
    </row>
    <row r="38" spans="1:57" s="1" customFormat="1" ht="14.45" customHeight="1">
      <c r="B38" s="18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  <c r="AR38" s="17"/>
    </row>
    <row r="39" spans="1:57" s="1" customFormat="1" ht="14.45" customHeight="1">
      <c r="B39" s="18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7"/>
    </row>
    <row r="40" spans="1:57" s="1" customFormat="1" ht="14.45" customHeight="1">
      <c r="B40" s="18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7"/>
    </row>
    <row r="41" spans="1:57" s="1" customFormat="1" ht="14.45" customHeight="1">
      <c r="B41" s="18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7"/>
    </row>
    <row r="42" spans="1:57" s="1" customFormat="1" ht="14.45" customHeight="1">
      <c r="B42" s="18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  <c r="AR42" s="17"/>
    </row>
    <row r="43" spans="1:57" s="1" customFormat="1" ht="14.45" customHeight="1">
      <c r="B43" s="18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7"/>
    </row>
    <row r="44" spans="1:57" s="1" customFormat="1" ht="14.45" customHeight="1">
      <c r="B44" s="18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19"/>
      <c r="AR44" s="17"/>
    </row>
    <row r="45" spans="1:57" s="1" customFormat="1" ht="14.45" customHeight="1">
      <c r="B45" s="18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7"/>
    </row>
    <row r="46" spans="1:57" s="1" customFormat="1" ht="14.45" customHeight="1">
      <c r="B46" s="18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7"/>
    </row>
    <row r="47" spans="1:57" s="1" customFormat="1" ht="14.45" customHeight="1">
      <c r="B47" s="18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  <c r="AR47" s="17"/>
    </row>
    <row r="48" spans="1:57" s="1" customFormat="1" ht="14.45" customHeight="1">
      <c r="B48" s="18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19"/>
      <c r="AR48" s="17"/>
    </row>
    <row r="49" spans="1:57" s="2" customFormat="1" ht="14.45" customHeight="1">
      <c r="B49" s="48"/>
      <c r="C49" s="49"/>
      <c r="D49" s="50" t="s">
        <v>48</v>
      </c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  <c r="Q49" s="51"/>
      <c r="R49" s="51"/>
      <c r="S49" s="51"/>
      <c r="T49" s="51"/>
      <c r="U49" s="51"/>
      <c r="V49" s="51"/>
      <c r="W49" s="51"/>
      <c r="X49" s="51"/>
      <c r="Y49" s="51"/>
      <c r="Z49" s="51"/>
      <c r="AA49" s="51"/>
      <c r="AB49" s="51"/>
      <c r="AC49" s="51"/>
      <c r="AD49" s="51"/>
      <c r="AE49" s="51"/>
      <c r="AF49" s="51"/>
      <c r="AG49" s="51"/>
      <c r="AH49" s="50" t="s">
        <v>49</v>
      </c>
      <c r="AI49" s="51"/>
      <c r="AJ49" s="51"/>
      <c r="AK49" s="51"/>
      <c r="AL49" s="51"/>
      <c r="AM49" s="51"/>
      <c r="AN49" s="51"/>
      <c r="AO49" s="51"/>
      <c r="AP49" s="49"/>
      <c r="AQ49" s="49"/>
      <c r="AR49" s="52"/>
    </row>
    <row r="50" spans="1:57" ht="11.25">
      <c r="B50" s="18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  <c r="AP50" s="19"/>
      <c r="AQ50" s="19"/>
      <c r="AR50" s="17"/>
    </row>
    <row r="51" spans="1:57" ht="11.25">
      <c r="B51" s="18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  <c r="AP51" s="19"/>
      <c r="AQ51" s="19"/>
      <c r="AR51" s="17"/>
    </row>
    <row r="52" spans="1:57" ht="11.25">
      <c r="B52" s="18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  <c r="AP52" s="19"/>
      <c r="AQ52" s="19"/>
      <c r="AR52" s="17"/>
    </row>
    <row r="53" spans="1:57" ht="11.25">
      <c r="B53" s="18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  <c r="AP53" s="19"/>
      <c r="AQ53" s="19"/>
      <c r="AR53" s="17"/>
    </row>
    <row r="54" spans="1:57" ht="11.25">
      <c r="B54" s="18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  <c r="AP54" s="19"/>
      <c r="AQ54" s="19"/>
      <c r="AR54" s="17"/>
    </row>
    <row r="55" spans="1:57" ht="11.25">
      <c r="B55" s="18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  <c r="AP55" s="19"/>
      <c r="AQ55" s="19"/>
      <c r="AR55" s="17"/>
    </row>
    <row r="56" spans="1:57" ht="11.25">
      <c r="B56" s="18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7"/>
    </row>
    <row r="57" spans="1:57" ht="11.25">
      <c r="B57" s="18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7"/>
    </row>
    <row r="58" spans="1:57" ht="11.25">
      <c r="B58" s="18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  <c r="AP58" s="19"/>
      <c r="AQ58" s="19"/>
      <c r="AR58" s="17"/>
    </row>
    <row r="59" spans="1:57" ht="11.25">
      <c r="B59" s="18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19"/>
      <c r="AQ59" s="19"/>
      <c r="AR59" s="17"/>
    </row>
    <row r="60" spans="1:57" s="2" customFormat="1" ht="12.75">
      <c r="A60" s="31"/>
      <c r="B60" s="32"/>
      <c r="C60" s="33"/>
      <c r="D60" s="53" t="s">
        <v>50</v>
      </c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53" t="s">
        <v>51</v>
      </c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53" t="s">
        <v>50</v>
      </c>
      <c r="AI60" s="35"/>
      <c r="AJ60" s="35"/>
      <c r="AK60" s="35"/>
      <c r="AL60" s="35"/>
      <c r="AM60" s="53" t="s">
        <v>51</v>
      </c>
      <c r="AN60" s="35"/>
      <c r="AO60" s="35"/>
      <c r="AP60" s="33"/>
      <c r="AQ60" s="33"/>
      <c r="AR60" s="36"/>
      <c r="BE60" s="31"/>
    </row>
    <row r="61" spans="1:57" ht="11.25">
      <c r="B61" s="18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  <c r="AP61" s="19"/>
      <c r="AQ61" s="19"/>
      <c r="AR61" s="17"/>
    </row>
    <row r="62" spans="1:57" ht="11.25">
      <c r="B62" s="18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  <c r="AP62" s="19"/>
      <c r="AQ62" s="19"/>
      <c r="AR62" s="17"/>
    </row>
    <row r="63" spans="1:57" ht="11.25">
      <c r="B63" s="18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  <c r="AO63" s="19"/>
      <c r="AP63" s="19"/>
      <c r="AQ63" s="19"/>
      <c r="AR63" s="17"/>
    </row>
    <row r="64" spans="1:57" s="2" customFormat="1" ht="12.75">
      <c r="A64" s="31"/>
      <c r="B64" s="32"/>
      <c r="C64" s="33"/>
      <c r="D64" s="50" t="s">
        <v>52</v>
      </c>
      <c r="E64" s="54"/>
      <c r="F64" s="54"/>
      <c r="G64" s="54"/>
      <c r="H64" s="54"/>
      <c r="I64" s="54"/>
      <c r="J64" s="54"/>
      <c r="K64" s="54"/>
      <c r="L64" s="54"/>
      <c r="M64" s="54"/>
      <c r="N64" s="54"/>
      <c r="O64" s="54"/>
      <c r="P64" s="54"/>
      <c r="Q64" s="54"/>
      <c r="R64" s="54"/>
      <c r="S64" s="54"/>
      <c r="T64" s="54"/>
      <c r="U64" s="54"/>
      <c r="V64" s="54"/>
      <c r="W64" s="54"/>
      <c r="X64" s="54"/>
      <c r="Y64" s="54"/>
      <c r="Z64" s="54"/>
      <c r="AA64" s="54"/>
      <c r="AB64" s="54"/>
      <c r="AC64" s="54"/>
      <c r="AD64" s="54"/>
      <c r="AE64" s="54"/>
      <c r="AF64" s="54"/>
      <c r="AG64" s="54"/>
      <c r="AH64" s="50" t="s">
        <v>53</v>
      </c>
      <c r="AI64" s="54"/>
      <c r="AJ64" s="54"/>
      <c r="AK64" s="54"/>
      <c r="AL64" s="54"/>
      <c r="AM64" s="54"/>
      <c r="AN64" s="54"/>
      <c r="AO64" s="54"/>
      <c r="AP64" s="33"/>
      <c r="AQ64" s="33"/>
      <c r="AR64" s="36"/>
      <c r="BE64" s="31"/>
    </row>
    <row r="65" spans="1:57" ht="11.25">
      <c r="B65" s="18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  <c r="AP65" s="19"/>
      <c r="AQ65" s="19"/>
      <c r="AR65" s="17"/>
    </row>
    <row r="66" spans="1:57" ht="11.25">
      <c r="B66" s="18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  <c r="AP66" s="19"/>
      <c r="AQ66" s="19"/>
      <c r="AR66" s="17"/>
    </row>
    <row r="67" spans="1:57" ht="11.25">
      <c r="B67" s="18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AO67" s="19"/>
      <c r="AP67" s="19"/>
      <c r="AQ67" s="19"/>
      <c r="AR67" s="17"/>
    </row>
    <row r="68" spans="1:57" ht="11.25">
      <c r="B68" s="18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  <c r="AP68" s="19"/>
      <c r="AQ68" s="19"/>
      <c r="AR68" s="17"/>
    </row>
    <row r="69" spans="1:57" ht="11.25">
      <c r="B69" s="18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  <c r="AO69" s="19"/>
      <c r="AP69" s="19"/>
      <c r="AQ69" s="19"/>
      <c r="AR69" s="17"/>
    </row>
    <row r="70" spans="1:57" ht="11.25">
      <c r="B70" s="18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  <c r="AP70" s="19"/>
      <c r="AQ70" s="19"/>
      <c r="AR70" s="17"/>
    </row>
    <row r="71" spans="1:57" ht="11.25">
      <c r="B71" s="18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  <c r="AP71" s="19"/>
      <c r="AQ71" s="19"/>
      <c r="AR71" s="17"/>
    </row>
    <row r="72" spans="1:57" ht="11.25">
      <c r="B72" s="18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  <c r="AP72" s="19"/>
      <c r="AQ72" s="19"/>
      <c r="AR72" s="17"/>
    </row>
    <row r="73" spans="1:57" ht="11.25">
      <c r="B73" s="18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  <c r="AP73" s="19"/>
      <c r="AQ73" s="19"/>
      <c r="AR73" s="17"/>
    </row>
    <row r="74" spans="1:57" ht="11.25">
      <c r="B74" s="18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  <c r="AP74" s="19"/>
      <c r="AQ74" s="19"/>
      <c r="AR74" s="17"/>
    </row>
    <row r="75" spans="1:57" s="2" customFormat="1" ht="12.75">
      <c r="A75" s="31"/>
      <c r="B75" s="32"/>
      <c r="C75" s="33"/>
      <c r="D75" s="53" t="s">
        <v>50</v>
      </c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53" t="s">
        <v>51</v>
      </c>
      <c r="W75" s="35"/>
      <c r="X75" s="35"/>
      <c r="Y75" s="35"/>
      <c r="Z75" s="35"/>
      <c r="AA75" s="35"/>
      <c r="AB75" s="35"/>
      <c r="AC75" s="35"/>
      <c r="AD75" s="35"/>
      <c r="AE75" s="35"/>
      <c r="AF75" s="35"/>
      <c r="AG75" s="35"/>
      <c r="AH75" s="53" t="s">
        <v>50</v>
      </c>
      <c r="AI75" s="35"/>
      <c r="AJ75" s="35"/>
      <c r="AK75" s="35"/>
      <c r="AL75" s="35"/>
      <c r="AM75" s="53" t="s">
        <v>51</v>
      </c>
      <c r="AN75" s="35"/>
      <c r="AO75" s="35"/>
      <c r="AP75" s="33"/>
      <c r="AQ75" s="33"/>
      <c r="AR75" s="36"/>
      <c r="BE75" s="31"/>
    </row>
    <row r="76" spans="1:57" s="2" customFormat="1" ht="11.25">
      <c r="A76" s="31"/>
      <c r="B76" s="32"/>
      <c r="C76" s="33"/>
      <c r="D76" s="33"/>
      <c r="E76" s="33"/>
      <c r="F76" s="33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  <c r="AF76" s="33"/>
      <c r="AG76" s="33"/>
      <c r="AH76" s="33"/>
      <c r="AI76" s="33"/>
      <c r="AJ76" s="33"/>
      <c r="AK76" s="33"/>
      <c r="AL76" s="33"/>
      <c r="AM76" s="33"/>
      <c r="AN76" s="33"/>
      <c r="AO76" s="33"/>
      <c r="AP76" s="33"/>
      <c r="AQ76" s="33"/>
      <c r="AR76" s="36"/>
      <c r="BE76" s="31"/>
    </row>
    <row r="77" spans="1:57" s="2" customFormat="1" ht="6.95" customHeight="1">
      <c r="A77" s="31"/>
      <c r="B77" s="55"/>
      <c r="C77" s="56"/>
      <c r="D77" s="56"/>
      <c r="E77" s="56"/>
      <c r="F77" s="56"/>
      <c r="G77" s="56"/>
      <c r="H77" s="56"/>
      <c r="I77" s="56"/>
      <c r="J77" s="56"/>
      <c r="K77" s="56"/>
      <c r="L77" s="56"/>
      <c r="M77" s="56"/>
      <c r="N77" s="56"/>
      <c r="O77" s="56"/>
      <c r="P77" s="56"/>
      <c r="Q77" s="56"/>
      <c r="R77" s="56"/>
      <c r="S77" s="56"/>
      <c r="T77" s="56"/>
      <c r="U77" s="56"/>
      <c r="V77" s="56"/>
      <c r="W77" s="56"/>
      <c r="X77" s="56"/>
      <c r="Y77" s="56"/>
      <c r="Z77" s="56"/>
      <c r="AA77" s="56"/>
      <c r="AB77" s="56"/>
      <c r="AC77" s="56"/>
      <c r="AD77" s="56"/>
      <c r="AE77" s="56"/>
      <c r="AF77" s="56"/>
      <c r="AG77" s="56"/>
      <c r="AH77" s="56"/>
      <c r="AI77" s="56"/>
      <c r="AJ77" s="56"/>
      <c r="AK77" s="56"/>
      <c r="AL77" s="56"/>
      <c r="AM77" s="56"/>
      <c r="AN77" s="56"/>
      <c r="AO77" s="56"/>
      <c r="AP77" s="56"/>
      <c r="AQ77" s="56"/>
      <c r="AR77" s="36"/>
      <c r="BE77" s="31"/>
    </row>
    <row r="81" spans="1:91" s="2" customFormat="1" ht="6.95" customHeight="1">
      <c r="A81" s="31"/>
      <c r="B81" s="57"/>
      <c r="C81" s="58"/>
      <c r="D81" s="58"/>
      <c r="E81" s="58"/>
      <c r="F81" s="58"/>
      <c r="G81" s="58"/>
      <c r="H81" s="58"/>
      <c r="I81" s="58"/>
      <c r="J81" s="58"/>
      <c r="K81" s="58"/>
      <c r="L81" s="58"/>
      <c r="M81" s="58"/>
      <c r="N81" s="58"/>
      <c r="O81" s="58"/>
      <c r="P81" s="58"/>
      <c r="Q81" s="58"/>
      <c r="R81" s="58"/>
      <c r="S81" s="58"/>
      <c r="T81" s="58"/>
      <c r="U81" s="58"/>
      <c r="V81" s="58"/>
      <c r="W81" s="58"/>
      <c r="X81" s="58"/>
      <c r="Y81" s="58"/>
      <c r="Z81" s="58"/>
      <c r="AA81" s="58"/>
      <c r="AB81" s="58"/>
      <c r="AC81" s="58"/>
      <c r="AD81" s="58"/>
      <c r="AE81" s="58"/>
      <c r="AF81" s="58"/>
      <c r="AG81" s="58"/>
      <c r="AH81" s="58"/>
      <c r="AI81" s="58"/>
      <c r="AJ81" s="58"/>
      <c r="AK81" s="58"/>
      <c r="AL81" s="58"/>
      <c r="AM81" s="58"/>
      <c r="AN81" s="58"/>
      <c r="AO81" s="58"/>
      <c r="AP81" s="58"/>
      <c r="AQ81" s="58"/>
      <c r="AR81" s="36"/>
      <c r="BE81" s="31"/>
    </row>
    <row r="82" spans="1:91" s="2" customFormat="1" ht="24.95" customHeight="1">
      <c r="A82" s="31"/>
      <c r="B82" s="32"/>
      <c r="C82" s="20" t="s">
        <v>54</v>
      </c>
      <c r="D82" s="33"/>
      <c r="E82" s="33"/>
      <c r="F82" s="33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33"/>
      <c r="AJ82" s="33"/>
      <c r="AK82" s="33"/>
      <c r="AL82" s="33"/>
      <c r="AM82" s="33"/>
      <c r="AN82" s="33"/>
      <c r="AO82" s="33"/>
      <c r="AP82" s="33"/>
      <c r="AQ82" s="33"/>
      <c r="AR82" s="36"/>
      <c r="BE82" s="31"/>
    </row>
    <row r="83" spans="1:91" s="2" customFormat="1" ht="6.95" customHeight="1">
      <c r="A83" s="31"/>
      <c r="B83" s="32"/>
      <c r="C83" s="33"/>
      <c r="D83" s="33"/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  <c r="AF83" s="33"/>
      <c r="AG83" s="33"/>
      <c r="AH83" s="33"/>
      <c r="AI83" s="33"/>
      <c r="AJ83" s="33"/>
      <c r="AK83" s="33"/>
      <c r="AL83" s="33"/>
      <c r="AM83" s="33"/>
      <c r="AN83" s="33"/>
      <c r="AO83" s="33"/>
      <c r="AP83" s="33"/>
      <c r="AQ83" s="33"/>
      <c r="AR83" s="36"/>
      <c r="BE83" s="31"/>
    </row>
    <row r="84" spans="1:91" s="4" customFormat="1" ht="12" customHeight="1">
      <c r="B84" s="59"/>
      <c r="C84" s="26" t="s">
        <v>11</v>
      </c>
      <c r="D84" s="60"/>
      <c r="E84" s="60"/>
      <c r="F84" s="60"/>
      <c r="G84" s="60"/>
      <c r="H84" s="60"/>
      <c r="I84" s="60"/>
      <c r="J84" s="60"/>
      <c r="K84" s="60"/>
      <c r="L84" s="60" t="str">
        <f>K5</f>
        <v>202205011</v>
      </c>
      <c r="M84" s="60"/>
      <c r="N84" s="60"/>
      <c r="O84" s="60"/>
      <c r="P84" s="60"/>
      <c r="Q84" s="60"/>
      <c r="R84" s="60"/>
      <c r="S84" s="60"/>
      <c r="T84" s="60"/>
      <c r="U84" s="60"/>
      <c r="V84" s="60"/>
      <c r="W84" s="60"/>
      <c r="X84" s="60"/>
      <c r="Y84" s="60"/>
      <c r="Z84" s="60"/>
      <c r="AA84" s="60"/>
      <c r="AB84" s="60"/>
      <c r="AC84" s="60"/>
      <c r="AD84" s="60"/>
      <c r="AE84" s="60"/>
      <c r="AF84" s="60"/>
      <c r="AG84" s="60"/>
      <c r="AH84" s="60"/>
      <c r="AI84" s="60"/>
      <c r="AJ84" s="60"/>
      <c r="AK84" s="60"/>
      <c r="AL84" s="60"/>
      <c r="AM84" s="60"/>
      <c r="AN84" s="60"/>
      <c r="AO84" s="60"/>
      <c r="AP84" s="60"/>
      <c r="AQ84" s="60"/>
      <c r="AR84" s="61"/>
    </row>
    <row r="85" spans="1:91" s="5" customFormat="1" ht="36.950000000000003" customHeight="1">
      <c r="B85" s="62"/>
      <c r="C85" s="63" t="s">
        <v>14</v>
      </c>
      <c r="D85" s="64"/>
      <c r="E85" s="64"/>
      <c r="F85" s="64"/>
      <c r="G85" s="64"/>
      <c r="H85" s="64"/>
      <c r="I85" s="64"/>
      <c r="J85" s="64"/>
      <c r="K85" s="64"/>
      <c r="L85" s="243" t="str">
        <f>K6</f>
        <v>Rekonštrukcia autobusovej zastávky</v>
      </c>
      <c r="M85" s="244"/>
      <c r="N85" s="244"/>
      <c r="O85" s="244"/>
      <c r="P85" s="244"/>
      <c r="Q85" s="244"/>
      <c r="R85" s="244"/>
      <c r="S85" s="244"/>
      <c r="T85" s="244"/>
      <c r="U85" s="244"/>
      <c r="V85" s="244"/>
      <c r="W85" s="244"/>
      <c r="X85" s="244"/>
      <c r="Y85" s="244"/>
      <c r="Z85" s="244"/>
      <c r="AA85" s="244"/>
      <c r="AB85" s="244"/>
      <c r="AC85" s="244"/>
      <c r="AD85" s="244"/>
      <c r="AE85" s="244"/>
      <c r="AF85" s="244"/>
      <c r="AG85" s="244"/>
      <c r="AH85" s="244"/>
      <c r="AI85" s="244"/>
      <c r="AJ85" s="244"/>
      <c r="AK85" s="244"/>
      <c r="AL85" s="244"/>
      <c r="AM85" s="244"/>
      <c r="AN85" s="244"/>
      <c r="AO85" s="244"/>
      <c r="AP85" s="64"/>
      <c r="AQ85" s="64"/>
      <c r="AR85" s="65"/>
    </row>
    <row r="86" spans="1:91" s="2" customFormat="1" ht="6.95" customHeight="1">
      <c r="A86" s="31"/>
      <c r="B86" s="32"/>
      <c r="C86" s="33"/>
      <c r="D86" s="33"/>
      <c r="E86" s="33"/>
      <c r="F86" s="33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  <c r="AF86" s="33"/>
      <c r="AG86" s="33"/>
      <c r="AH86" s="33"/>
      <c r="AI86" s="33"/>
      <c r="AJ86" s="33"/>
      <c r="AK86" s="33"/>
      <c r="AL86" s="33"/>
      <c r="AM86" s="33"/>
      <c r="AN86" s="33"/>
      <c r="AO86" s="33"/>
      <c r="AP86" s="33"/>
      <c r="AQ86" s="33"/>
      <c r="AR86" s="36"/>
      <c r="BE86" s="31"/>
    </row>
    <row r="87" spans="1:91" s="2" customFormat="1" ht="12" customHeight="1">
      <c r="A87" s="31"/>
      <c r="B87" s="32"/>
      <c r="C87" s="26" t="s">
        <v>18</v>
      </c>
      <c r="D87" s="33"/>
      <c r="E87" s="33"/>
      <c r="F87" s="33"/>
      <c r="G87" s="33"/>
      <c r="H87" s="33"/>
      <c r="I87" s="33"/>
      <c r="J87" s="33"/>
      <c r="K87" s="33"/>
      <c r="L87" s="66" t="str">
        <f>IF(K8="","",K8)</f>
        <v>Veľké Úľany</v>
      </c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  <c r="AF87" s="33"/>
      <c r="AG87" s="33"/>
      <c r="AH87" s="33"/>
      <c r="AI87" s="26" t="s">
        <v>20</v>
      </c>
      <c r="AJ87" s="33"/>
      <c r="AK87" s="33"/>
      <c r="AL87" s="33"/>
      <c r="AM87" s="245" t="str">
        <f>IF(AN8= "","",AN8)</f>
        <v>16. 5. 2022</v>
      </c>
      <c r="AN87" s="245"/>
      <c r="AO87" s="33"/>
      <c r="AP87" s="33"/>
      <c r="AQ87" s="33"/>
      <c r="AR87" s="36"/>
      <c r="BE87" s="31"/>
    </row>
    <row r="88" spans="1:91" s="2" customFormat="1" ht="6.95" customHeight="1">
      <c r="A88" s="31"/>
      <c r="B88" s="32"/>
      <c r="C88" s="33"/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  <c r="AF88" s="33"/>
      <c r="AG88" s="33"/>
      <c r="AH88" s="33"/>
      <c r="AI88" s="33"/>
      <c r="AJ88" s="33"/>
      <c r="AK88" s="33"/>
      <c r="AL88" s="33"/>
      <c r="AM88" s="33"/>
      <c r="AN88" s="33"/>
      <c r="AO88" s="33"/>
      <c r="AP88" s="33"/>
      <c r="AQ88" s="33"/>
      <c r="AR88" s="36"/>
      <c r="BE88" s="31"/>
    </row>
    <row r="89" spans="1:91" s="2" customFormat="1" ht="15.2" customHeight="1">
      <c r="A89" s="31"/>
      <c r="B89" s="32"/>
      <c r="C89" s="26" t="s">
        <v>22</v>
      </c>
      <c r="D89" s="33"/>
      <c r="E89" s="33"/>
      <c r="F89" s="33"/>
      <c r="G89" s="33"/>
      <c r="H89" s="33"/>
      <c r="I89" s="33"/>
      <c r="J89" s="33"/>
      <c r="K89" s="33"/>
      <c r="L89" s="60" t="str">
        <f>IF(E11= "","",E11)</f>
        <v>Obec Veľké Úľany</v>
      </c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  <c r="AF89" s="33"/>
      <c r="AG89" s="33"/>
      <c r="AH89" s="33"/>
      <c r="AI89" s="26" t="s">
        <v>28</v>
      </c>
      <c r="AJ89" s="33"/>
      <c r="AK89" s="33"/>
      <c r="AL89" s="33"/>
      <c r="AM89" s="246" t="str">
        <f>IF(E17="","",E17)</f>
        <v>Ing. Pavol Száraz</v>
      </c>
      <c r="AN89" s="247"/>
      <c r="AO89" s="247"/>
      <c r="AP89" s="247"/>
      <c r="AQ89" s="33"/>
      <c r="AR89" s="36"/>
      <c r="AS89" s="248" t="s">
        <v>55</v>
      </c>
      <c r="AT89" s="249"/>
      <c r="AU89" s="68"/>
      <c r="AV89" s="68"/>
      <c r="AW89" s="68"/>
      <c r="AX89" s="68"/>
      <c r="AY89" s="68"/>
      <c r="AZ89" s="68"/>
      <c r="BA89" s="68"/>
      <c r="BB89" s="68"/>
      <c r="BC89" s="68"/>
      <c r="BD89" s="69"/>
      <c r="BE89" s="31"/>
    </row>
    <row r="90" spans="1:91" s="2" customFormat="1" ht="15.2" customHeight="1">
      <c r="A90" s="31"/>
      <c r="B90" s="32"/>
      <c r="C90" s="26" t="s">
        <v>26</v>
      </c>
      <c r="D90" s="33"/>
      <c r="E90" s="33"/>
      <c r="F90" s="33"/>
      <c r="G90" s="33"/>
      <c r="H90" s="33"/>
      <c r="I90" s="33"/>
      <c r="J90" s="33"/>
      <c r="K90" s="33"/>
      <c r="L90" s="60" t="str">
        <f>IF(E14= "Vyplň údaj","",E14)</f>
        <v/>
      </c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  <c r="AF90" s="33"/>
      <c r="AG90" s="33"/>
      <c r="AH90" s="33"/>
      <c r="AI90" s="26" t="s">
        <v>32</v>
      </c>
      <c r="AJ90" s="33"/>
      <c r="AK90" s="33"/>
      <c r="AL90" s="33"/>
      <c r="AM90" s="246" t="str">
        <f>IF(E20="","",E20)</f>
        <v xml:space="preserve"> </v>
      </c>
      <c r="AN90" s="247"/>
      <c r="AO90" s="247"/>
      <c r="AP90" s="247"/>
      <c r="AQ90" s="33"/>
      <c r="AR90" s="36"/>
      <c r="AS90" s="250"/>
      <c r="AT90" s="251"/>
      <c r="AU90" s="70"/>
      <c r="AV90" s="70"/>
      <c r="AW90" s="70"/>
      <c r="AX90" s="70"/>
      <c r="AY90" s="70"/>
      <c r="AZ90" s="70"/>
      <c r="BA90" s="70"/>
      <c r="BB90" s="70"/>
      <c r="BC90" s="70"/>
      <c r="BD90" s="71"/>
      <c r="BE90" s="31"/>
    </row>
    <row r="91" spans="1:91" s="2" customFormat="1" ht="10.9" customHeight="1">
      <c r="A91" s="31"/>
      <c r="B91" s="32"/>
      <c r="C91" s="33"/>
      <c r="D91" s="33"/>
      <c r="E91" s="33"/>
      <c r="F91" s="33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  <c r="AF91" s="33"/>
      <c r="AG91" s="33"/>
      <c r="AH91" s="33"/>
      <c r="AI91" s="33"/>
      <c r="AJ91" s="33"/>
      <c r="AK91" s="33"/>
      <c r="AL91" s="33"/>
      <c r="AM91" s="33"/>
      <c r="AN91" s="33"/>
      <c r="AO91" s="33"/>
      <c r="AP91" s="33"/>
      <c r="AQ91" s="33"/>
      <c r="AR91" s="36"/>
      <c r="AS91" s="252"/>
      <c r="AT91" s="253"/>
      <c r="AU91" s="72"/>
      <c r="AV91" s="72"/>
      <c r="AW91" s="72"/>
      <c r="AX91" s="72"/>
      <c r="AY91" s="72"/>
      <c r="AZ91" s="72"/>
      <c r="BA91" s="72"/>
      <c r="BB91" s="72"/>
      <c r="BC91" s="72"/>
      <c r="BD91" s="73"/>
      <c r="BE91" s="31"/>
    </row>
    <row r="92" spans="1:91" s="2" customFormat="1" ht="29.25" customHeight="1">
      <c r="A92" s="31"/>
      <c r="B92" s="32"/>
      <c r="C92" s="254" t="s">
        <v>56</v>
      </c>
      <c r="D92" s="255"/>
      <c r="E92" s="255"/>
      <c r="F92" s="255"/>
      <c r="G92" s="255"/>
      <c r="H92" s="74"/>
      <c r="I92" s="256" t="s">
        <v>57</v>
      </c>
      <c r="J92" s="255"/>
      <c r="K92" s="255"/>
      <c r="L92" s="255"/>
      <c r="M92" s="255"/>
      <c r="N92" s="255"/>
      <c r="O92" s="255"/>
      <c r="P92" s="255"/>
      <c r="Q92" s="255"/>
      <c r="R92" s="255"/>
      <c r="S92" s="255"/>
      <c r="T92" s="255"/>
      <c r="U92" s="255"/>
      <c r="V92" s="255"/>
      <c r="W92" s="255"/>
      <c r="X92" s="255"/>
      <c r="Y92" s="255"/>
      <c r="Z92" s="255"/>
      <c r="AA92" s="255"/>
      <c r="AB92" s="255"/>
      <c r="AC92" s="255"/>
      <c r="AD92" s="255"/>
      <c r="AE92" s="255"/>
      <c r="AF92" s="255"/>
      <c r="AG92" s="257" t="s">
        <v>58</v>
      </c>
      <c r="AH92" s="255"/>
      <c r="AI92" s="255"/>
      <c r="AJ92" s="255"/>
      <c r="AK92" s="255"/>
      <c r="AL92" s="255"/>
      <c r="AM92" s="255"/>
      <c r="AN92" s="256" t="s">
        <v>59</v>
      </c>
      <c r="AO92" s="255"/>
      <c r="AP92" s="258"/>
      <c r="AQ92" s="75" t="s">
        <v>60</v>
      </c>
      <c r="AR92" s="36"/>
      <c r="AS92" s="76" t="s">
        <v>61</v>
      </c>
      <c r="AT92" s="77" t="s">
        <v>62</v>
      </c>
      <c r="AU92" s="77" t="s">
        <v>63</v>
      </c>
      <c r="AV92" s="77" t="s">
        <v>64</v>
      </c>
      <c r="AW92" s="77" t="s">
        <v>65</v>
      </c>
      <c r="AX92" s="77" t="s">
        <v>66</v>
      </c>
      <c r="AY92" s="77" t="s">
        <v>67</v>
      </c>
      <c r="AZ92" s="77" t="s">
        <v>68</v>
      </c>
      <c r="BA92" s="77" t="s">
        <v>69</v>
      </c>
      <c r="BB92" s="77" t="s">
        <v>70</v>
      </c>
      <c r="BC92" s="77" t="s">
        <v>71</v>
      </c>
      <c r="BD92" s="78" t="s">
        <v>72</v>
      </c>
      <c r="BE92" s="31"/>
    </row>
    <row r="93" spans="1:91" s="2" customFormat="1" ht="10.9" customHeight="1">
      <c r="A93" s="31"/>
      <c r="B93" s="32"/>
      <c r="C93" s="33"/>
      <c r="D93" s="33"/>
      <c r="E93" s="33"/>
      <c r="F93" s="33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  <c r="AF93" s="33"/>
      <c r="AG93" s="33"/>
      <c r="AH93" s="33"/>
      <c r="AI93" s="33"/>
      <c r="AJ93" s="33"/>
      <c r="AK93" s="33"/>
      <c r="AL93" s="33"/>
      <c r="AM93" s="33"/>
      <c r="AN93" s="33"/>
      <c r="AO93" s="33"/>
      <c r="AP93" s="33"/>
      <c r="AQ93" s="33"/>
      <c r="AR93" s="36"/>
      <c r="AS93" s="79"/>
      <c r="AT93" s="80"/>
      <c r="AU93" s="80"/>
      <c r="AV93" s="80"/>
      <c r="AW93" s="80"/>
      <c r="AX93" s="80"/>
      <c r="AY93" s="80"/>
      <c r="AZ93" s="80"/>
      <c r="BA93" s="80"/>
      <c r="BB93" s="80"/>
      <c r="BC93" s="80"/>
      <c r="BD93" s="81"/>
      <c r="BE93" s="31"/>
    </row>
    <row r="94" spans="1:91" s="6" customFormat="1" ht="32.450000000000003" customHeight="1">
      <c r="B94" s="82"/>
      <c r="C94" s="83" t="s">
        <v>73</v>
      </c>
      <c r="D94" s="84"/>
      <c r="E94" s="84"/>
      <c r="F94" s="84"/>
      <c r="G94" s="84"/>
      <c r="H94" s="84"/>
      <c r="I94" s="84"/>
      <c r="J94" s="84"/>
      <c r="K94" s="84"/>
      <c r="L94" s="84"/>
      <c r="M94" s="84"/>
      <c r="N94" s="84"/>
      <c r="O94" s="84"/>
      <c r="P94" s="84"/>
      <c r="Q94" s="84"/>
      <c r="R94" s="84"/>
      <c r="S94" s="84"/>
      <c r="T94" s="84"/>
      <c r="U94" s="84"/>
      <c r="V94" s="84"/>
      <c r="W94" s="84"/>
      <c r="X94" s="84"/>
      <c r="Y94" s="84"/>
      <c r="Z94" s="84"/>
      <c r="AA94" s="84"/>
      <c r="AB94" s="84"/>
      <c r="AC94" s="84"/>
      <c r="AD94" s="84"/>
      <c r="AE94" s="84"/>
      <c r="AF94" s="84"/>
      <c r="AG94" s="262">
        <f>ROUND(SUM(AG95:AG96),2)</f>
        <v>0</v>
      </c>
      <c r="AH94" s="262"/>
      <c r="AI94" s="262"/>
      <c r="AJ94" s="262"/>
      <c r="AK94" s="262"/>
      <c r="AL94" s="262"/>
      <c r="AM94" s="262"/>
      <c r="AN94" s="263">
        <f>SUM(AG94,AT94)</f>
        <v>0</v>
      </c>
      <c r="AO94" s="263"/>
      <c r="AP94" s="263"/>
      <c r="AQ94" s="86" t="s">
        <v>1</v>
      </c>
      <c r="AR94" s="87"/>
      <c r="AS94" s="88">
        <f>ROUND(SUM(AS95:AS96),2)</f>
        <v>0</v>
      </c>
      <c r="AT94" s="89">
        <f>ROUND(SUM(AV94:AW94),2)</f>
        <v>0</v>
      </c>
      <c r="AU94" s="90">
        <f>ROUND(SUM(AU95:AU96),5)</f>
        <v>0</v>
      </c>
      <c r="AV94" s="89">
        <f>ROUND(AZ94*L29,2)</f>
        <v>0</v>
      </c>
      <c r="AW94" s="89">
        <f>ROUND(BA94*L30,2)</f>
        <v>0</v>
      </c>
      <c r="AX94" s="89">
        <f>ROUND(BB94*L29,2)</f>
        <v>0</v>
      </c>
      <c r="AY94" s="89">
        <f>ROUND(BC94*L30,2)</f>
        <v>0</v>
      </c>
      <c r="AZ94" s="89">
        <f>ROUND(SUM(AZ95:AZ96),2)</f>
        <v>0</v>
      </c>
      <c r="BA94" s="89">
        <f>ROUND(SUM(BA95:BA96),2)</f>
        <v>0</v>
      </c>
      <c r="BB94" s="89">
        <f>ROUND(SUM(BB95:BB96),2)</f>
        <v>0</v>
      </c>
      <c r="BC94" s="89">
        <f>ROUND(SUM(BC95:BC96),2)</f>
        <v>0</v>
      </c>
      <c r="BD94" s="91">
        <f>ROUND(SUM(BD95:BD96),2)</f>
        <v>0</v>
      </c>
      <c r="BS94" s="92" t="s">
        <v>74</v>
      </c>
      <c r="BT94" s="92" t="s">
        <v>75</v>
      </c>
      <c r="BU94" s="93" t="s">
        <v>76</v>
      </c>
      <c r="BV94" s="92" t="s">
        <v>77</v>
      </c>
      <c r="BW94" s="92" t="s">
        <v>5</v>
      </c>
      <c r="BX94" s="92" t="s">
        <v>78</v>
      </c>
      <c r="CL94" s="92" t="s">
        <v>1</v>
      </c>
    </row>
    <row r="95" spans="1:91" s="7" customFormat="1" ht="24.75" customHeight="1">
      <c r="A95" s="94" t="s">
        <v>79</v>
      </c>
      <c r="B95" s="95"/>
      <c r="C95" s="96"/>
      <c r="D95" s="261" t="s">
        <v>80</v>
      </c>
      <c r="E95" s="261"/>
      <c r="F95" s="261"/>
      <c r="G95" s="261"/>
      <c r="H95" s="261"/>
      <c r="I95" s="97"/>
      <c r="J95" s="261" t="s">
        <v>81</v>
      </c>
      <c r="K95" s="261"/>
      <c r="L95" s="261"/>
      <c r="M95" s="261"/>
      <c r="N95" s="261"/>
      <c r="O95" s="261"/>
      <c r="P95" s="261"/>
      <c r="Q95" s="261"/>
      <c r="R95" s="261"/>
      <c r="S95" s="261"/>
      <c r="T95" s="261"/>
      <c r="U95" s="261"/>
      <c r="V95" s="261"/>
      <c r="W95" s="261"/>
      <c r="X95" s="261"/>
      <c r="Y95" s="261"/>
      <c r="Z95" s="261"/>
      <c r="AA95" s="261"/>
      <c r="AB95" s="261"/>
      <c r="AC95" s="261"/>
      <c r="AD95" s="261"/>
      <c r="AE95" s="261"/>
      <c r="AF95" s="261"/>
      <c r="AG95" s="259">
        <f>'01 - Rekonštrukcia - Auto...'!J30</f>
        <v>0</v>
      </c>
      <c r="AH95" s="260"/>
      <c r="AI95" s="260"/>
      <c r="AJ95" s="260"/>
      <c r="AK95" s="260"/>
      <c r="AL95" s="260"/>
      <c r="AM95" s="260"/>
      <c r="AN95" s="259">
        <f>SUM(AG95,AT95)</f>
        <v>0</v>
      </c>
      <c r="AO95" s="260"/>
      <c r="AP95" s="260"/>
      <c r="AQ95" s="98" t="s">
        <v>82</v>
      </c>
      <c r="AR95" s="99"/>
      <c r="AS95" s="100">
        <v>0</v>
      </c>
      <c r="AT95" s="101">
        <f>ROUND(SUM(AV95:AW95),2)</f>
        <v>0</v>
      </c>
      <c r="AU95" s="102">
        <f>'01 - Rekonštrukcia - Auto...'!P134</f>
        <v>0</v>
      </c>
      <c r="AV95" s="101">
        <f>'01 - Rekonštrukcia - Auto...'!J33</f>
        <v>0</v>
      </c>
      <c r="AW95" s="101">
        <f>'01 - Rekonštrukcia - Auto...'!J34</f>
        <v>0</v>
      </c>
      <c r="AX95" s="101">
        <f>'01 - Rekonštrukcia - Auto...'!J35</f>
        <v>0</v>
      </c>
      <c r="AY95" s="101">
        <f>'01 - Rekonštrukcia - Auto...'!J36</f>
        <v>0</v>
      </c>
      <c r="AZ95" s="101">
        <f>'01 - Rekonštrukcia - Auto...'!F33</f>
        <v>0</v>
      </c>
      <c r="BA95" s="101">
        <f>'01 - Rekonštrukcia - Auto...'!F34</f>
        <v>0</v>
      </c>
      <c r="BB95" s="101">
        <f>'01 - Rekonštrukcia - Auto...'!F35</f>
        <v>0</v>
      </c>
      <c r="BC95" s="101">
        <f>'01 - Rekonštrukcia - Auto...'!F36</f>
        <v>0</v>
      </c>
      <c r="BD95" s="103">
        <f>'01 - Rekonštrukcia - Auto...'!F37</f>
        <v>0</v>
      </c>
      <c r="BT95" s="104" t="s">
        <v>83</v>
      </c>
      <c r="BV95" s="104" t="s">
        <v>77</v>
      </c>
      <c r="BW95" s="104" t="s">
        <v>84</v>
      </c>
      <c r="BX95" s="104" t="s">
        <v>5</v>
      </c>
      <c r="CL95" s="104" t="s">
        <v>1</v>
      </c>
      <c r="CM95" s="104" t="s">
        <v>75</v>
      </c>
    </row>
    <row r="96" spans="1:91" s="7" customFormat="1" ht="24.75" customHeight="1">
      <c r="A96" s="94" t="s">
        <v>79</v>
      </c>
      <c r="B96" s="95"/>
      <c r="C96" s="96"/>
      <c r="D96" s="261" t="s">
        <v>85</v>
      </c>
      <c r="E96" s="261"/>
      <c r="F96" s="261"/>
      <c r="G96" s="261"/>
      <c r="H96" s="261"/>
      <c r="I96" s="97"/>
      <c r="J96" s="261" t="s">
        <v>86</v>
      </c>
      <c r="K96" s="261"/>
      <c r="L96" s="261"/>
      <c r="M96" s="261"/>
      <c r="N96" s="261"/>
      <c r="O96" s="261"/>
      <c r="P96" s="261"/>
      <c r="Q96" s="261"/>
      <c r="R96" s="261"/>
      <c r="S96" s="261"/>
      <c r="T96" s="261"/>
      <c r="U96" s="261"/>
      <c r="V96" s="261"/>
      <c r="W96" s="261"/>
      <c r="X96" s="261"/>
      <c r="Y96" s="261"/>
      <c r="Z96" s="261"/>
      <c r="AA96" s="261"/>
      <c r="AB96" s="261"/>
      <c r="AC96" s="261"/>
      <c r="AD96" s="261"/>
      <c r="AE96" s="261"/>
      <c r="AF96" s="261"/>
      <c r="AG96" s="259">
        <f>'02 - Rekonštrukcia - Auto...'!J30</f>
        <v>0</v>
      </c>
      <c r="AH96" s="260"/>
      <c r="AI96" s="260"/>
      <c r="AJ96" s="260"/>
      <c r="AK96" s="260"/>
      <c r="AL96" s="260"/>
      <c r="AM96" s="260"/>
      <c r="AN96" s="259">
        <f>SUM(AG96,AT96)</f>
        <v>0</v>
      </c>
      <c r="AO96" s="260"/>
      <c r="AP96" s="260"/>
      <c r="AQ96" s="98" t="s">
        <v>82</v>
      </c>
      <c r="AR96" s="99"/>
      <c r="AS96" s="105">
        <v>0</v>
      </c>
      <c r="AT96" s="106">
        <f>ROUND(SUM(AV96:AW96),2)</f>
        <v>0</v>
      </c>
      <c r="AU96" s="107">
        <f>'02 - Rekonštrukcia - Auto...'!P134</f>
        <v>0</v>
      </c>
      <c r="AV96" s="106">
        <f>'02 - Rekonštrukcia - Auto...'!J33</f>
        <v>0</v>
      </c>
      <c r="AW96" s="106">
        <f>'02 - Rekonštrukcia - Auto...'!J34</f>
        <v>0</v>
      </c>
      <c r="AX96" s="106">
        <f>'02 - Rekonštrukcia - Auto...'!J35</f>
        <v>0</v>
      </c>
      <c r="AY96" s="106">
        <f>'02 - Rekonštrukcia - Auto...'!J36</f>
        <v>0</v>
      </c>
      <c r="AZ96" s="106">
        <f>'02 - Rekonštrukcia - Auto...'!F33</f>
        <v>0</v>
      </c>
      <c r="BA96" s="106">
        <f>'02 - Rekonštrukcia - Auto...'!F34</f>
        <v>0</v>
      </c>
      <c r="BB96" s="106">
        <f>'02 - Rekonštrukcia - Auto...'!F35</f>
        <v>0</v>
      </c>
      <c r="BC96" s="106">
        <f>'02 - Rekonštrukcia - Auto...'!F36</f>
        <v>0</v>
      </c>
      <c r="BD96" s="108">
        <f>'02 - Rekonštrukcia - Auto...'!F37</f>
        <v>0</v>
      </c>
      <c r="BT96" s="104" t="s">
        <v>83</v>
      </c>
      <c r="BV96" s="104" t="s">
        <v>77</v>
      </c>
      <c r="BW96" s="104" t="s">
        <v>87</v>
      </c>
      <c r="BX96" s="104" t="s">
        <v>5</v>
      </c>
      <c r="CL96" s="104" t="s">
        <v>1</v>
      </c>
      <c r="CM96" s="104" t="s">
        <v>75</v>
      </c>
    </row>
    <row r="97" spans="1:57" s="2" customFormat="1" ht="30" customHeight="1">
      <c r="A97" s="31"/>
      <c r="B97" s="32"/>
      <c r="C97" s="33"/>
      <c r="D97" s="33"/>
      <c r="E97" s="33"/>
      <c r="F97" s="33"/>
      <c r="G97" s="33"/>
      <c r="H97" s="33"/>
      <c r="I97" s="33"/>
      <c r="J97" s="33"/>
      <c r="K97" s="33"/>
      <c r="L97" s="33"/>
      <c r="M97" s="33"/>
      <c r="N97" s="33"/>
      <c r="O97" s="33"/>
      <c r="P97" s="33"/>
      <c r="Q97" s="33"/>
      <c r="R97" s="33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  <c r="AF97" s="33"/>
      <c r="AG97" s="33"/>
      <c r="AH97" s="33"/>
      <c r="AI97" s="33"/>
      <c r="AJ97" s="33"/>
      <c r="AK97" s="33"/>
      <c r="AL97" s="33"/>
      <c r="AM97" s="33"/>
      <c r="AN97" s="33"/>
      <c r="AO97" s="33"/>
      <c r="AP97" s="33"/>
      <c r="AQ97" s="33"/>
      <c r="AR97" s="36"/>
      <c r="AS97" s="31"/>
      <c r="AT97" s="31"/>
      <c r="AU97" s="31"/>
      <c r="AV97" s="31"/>
      <c r="AW97" s="31"/>
      <c r="AX97" s="31"/>
      <c r="AY97" s="31"/>
      <c r="AZ97" s="31"/>
      <c r="BA97" s="31"/>
      <c r="BB97" s="31"/>
      <c r="BC97" s="31"/>
      <c r="BD97" s="31"/>
      <c r="BE97" s="31"/>
    </row>
    <row r="98" spans="1:57" s="2" customFormat="1" ht="6.95" customHeight="1">
      <c r="A98" s="31"/>
      <c r="B98" s="55"/>
      <c r="C98" s="56"/>
      <c r="D98" s="56"/>
      <c r="E98" s="56"/>
      <c r="F98" s="56"/>
      <c r="G98" s="56"/>
      <c r="H98" s="56"/>
      <c r="I98" s="56"/>
      <c r="J98" s="56"/>
      <c r="K98" s="56"/>
      <c r="L98" s="56"/>
      <c r="M98" s="56"/>
      <c r="N98" s="56"/>
      <c r="O98" s="56"/>
      <c r="P98" s="56"/>
      <c r="Q98" s="56"/>
      <c r="R98" s="56"/>
      <c r="S98" s="56"/>
      <c r="T98" s="56"/>
      <c r="U98" s="56"/>
      <c r="V98" s="56"/>
      <c r="W98" s="56"/>
      <c r="X98" s="56"/>
      <c r="Y98" s="56"/>
      <c r="Z98" s="56"/>
      <c r="AA98" s="56"/>
      <c r="AB98" s="56"/>
      <c r="AC98" s="56"/>
      <c r="AD98" s="56"/>
      <c r="AE98" s="56"/>
      <c r="AF98" s="56"/>
      <c r="AG98" s="56"/>
      <c r="AH98" s="56"/>
      <c r="AI98" s="56"/>
      <c r="AJ98" s="56"/>
      <c r="AK98" s="56"/>
      <c r="AL98" s="56"/>
      <c r="AM98" s="56"/>
      <c r="AN98" s="56"/>
      <c r="AO98" s="56"/>
      <c r="AP98" s="56"/>
      <c r="AQ98" s="56"/>
      <c r="AR98" s="36"/>
      <c r="AS98" s="31"/>
      <c r="AT98" s="31"/>
      <c r="AU98" s="31"/>
      <c r="AV98" s="31"/>
      <c r="AW98" s="31"/>
      <c r="AX98" s="31"/>
      <c r="AY98" s="31"/>
      <c r="AZ98" s="31"/>
      <c r="BA98" s="31"/>
      <c r="BB98" s="31"/>
      <c r="BC98" s="31"/>
      <c r="BD98" s="31"/>
      <c r="BE98" s="31"/>
    </row>
  </sheetData>
  <sheetProtection password="CC35" sheet="1" objects="1" scenarios="1" formatColumns="0" formatRows="0"/>
  <mergeCells count="46">
    <mergeCell ref="AR2:BE2"/>
    <mergeCell ref="AN96:AP96"/>
    <mergeCell ref="AG96:AM96"/>
    <mergeCell ref="D96:H96"/>
    <mergeCell ref="J96:AF96"/>
    <mergeCell ref="AG94:AM94"/>
    <mergeCell ref="AN94:AP94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L85:AO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AK31:AO31"/>
    <mergeCell ref="L31:P31"/>
    <mergeCell ref="W32:AE32"/>
    <mergeCell ref="AK32:AO32"/>
    <mergeCell ref="L32:P32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</mergeCells>
  <hyperlinks>
    <hyperlink ref="A95" location="'01 - Rekonštrukcia - Auto...'!C2" display="/"/>
    <hyperlink ref="A96" location="'02 - Rekonštrukcia - Auto...'!C2" display="/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2:BM204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64"/>
      <c r="M2" s="264"/>
      <c r="N2" s="264"/>
      <c r="O2" s="264"/>
      <c r="P2" s="264"/>
      <c r="Q2" s="264"/>
      <c r="R2" s="264"/>
      <c r="S2" s="264"/>
      <c r="T2" s="264"/>
      <c r="U2" s="264"/>
      <c r="V2" s="264"/>
      <c r="AT2" s="14" t="s">
        <v>84</v>
      </c>
    </row>
    <row r="3" spans="1:46" s="1" customFormat="1" ht="6.95" customHeight="1">
      <c r="B3" s="109"/>
      <c r="C3" s="110"/>
      <c r="D3" s="110"/>
      <c r="E3" s="110"/>
      <c r="F3" s="110"/>
      <c r="G3" s="110"/>
      <c r="H3" s="110"/>
      <c r="I3" s="110"/>
      <c r="J3" s="110"/>
      <c r="K3" s="110"/>
      <c r="L3" s="17"/>
      <c r="AT3" s="14" t="s">
        <v>75</v>
      </c>
    </row>
    <row r="4" spans="1:46" s="1" customFormat="1" ht="24.95" customHeight="1">
      <c r="B4" s="17"/>
      <c r="D4" s="111" t="s">
        <v>88</v>
      </c>
      <c r="L4" s="17"/>
      <c r="M4" s="112" t="s">
        <v>9</v>
      </c>
      <c r="AT4" s="14" t="s">
        <v>4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113" t="s">
        <v>14</v>
      </c>
      <c r="L6" s="17"/>
    </row>
    <row r="7" spans="1:46" s="1" customFormat="1" ht="16.5" customHeight="1">
      <c r="B7" s="17"/>
      <c r="E7" s="265" t="str">
        <f>'Rekapitulácia stavby'!K6</f>
        <v>Rekonštrukcia autobusovej zastávky</v>
      </c>
      <c r="F7" s="266"/>
      <c r="G7" s="266"/>
      <c r="H7" s="266"/>
      <c r="L7" s="17"/>
    </row>
    <row r="8" spans="1:46" s="2" customFormat="1" ht="12" customHeight="1">
      <c r="A8" s="31"/>
      <c r="B8" s="36"/>
      <c r="C8" s="31"/>
      <c r="D8" s="113" t="s">
        <v>89</v>
      </c>
      <c r="E8" s="31"/>
      <c r="F8" s="31"/>
      <c r="G8" s="31"/>
      <c r="H8" s="31"/>
      <c r="I8" s="31"/>
      <c r="J8" s="31"/>
      <c r="K8" s="31"/>
      <c r="L8" s="52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</row>
    <row r="9" spans="1:46" s="2" customFormat="1" ht="16.5" customHeight="1">
      <c r="A9" s="31"/>
      <c r="B9" s="36"/>
      <c r="C9" s="31"/>
      <c r="D9" s="31"/>
      <c r="E9" s="267" t="s">
        <v>90</v>
      </c>
      <c r="F9" s="268"/>
      <c r="G9" s="268"/>
      <c r="H9" s="268"/>
      <c r="I9" s="31"/>
      <c r="J9" s="31"/>
      <c r="K9" s="31"/>
      <c r="L9" s="52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</row>
    <row r="10" spans="1:46" s="2" customFormat="1" ht="11.25">
      <c r="A10" s="31"/>
      <c r="B10" s="36"/>
      <c r="C10" s="31"/>
      <c r="D10" s="31"/>
      <c r="E10" s="31"/>
      <c r="F10" s="31"/>
      <c r="G10" s="31"/>
      <c r="H10" s="31"/>
      <c r="I10" s="31"/>
      <c r="J10" s="31"/>
      <c r="K10" s="31"/>
      <c r="L10" s="52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</row>
    <row r="11" spans="1:46" s="2" customFormat="1" ht="12" customHeight="1">
      <c r="A11" s="31"/>
      <c r="B11" s="36"/>
      <c r="C11" s="31"/>
      <c r="D11" s="113" t="s">
        <v>16</v>
      </c>
      <c r="E11" s="31"/>
      <c r="F11" s="114" t="s">
        <v>1</v>
      </c>
      <c r="G11" s="31"/>
      <c r="H11" s="31"/>
      <c r="I11" s="113" t="s">
        <v>17</v>
      </c>
      <c r="J11" s="114" t="s">
        <v>1</v>
      </c>
      <c r="K11" s="31"/>
      <c r="L11" s="52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</row>
    <row r="12" spans="1:46" s="2" customFormat="1" ht="12" customHeight="1">
      <c r="A12" s="31"/>
      <c r="B12" s="36"/>
      <c r="C12" s="31"/>
      <c r="D12" s="113" t="s">
        <v>18</v>
      </c>
      <c r="E12" s="31"/>
      <c r="F12" s="114" t="s">
        <v>19</v>
      </c>
      <c r="G12" s="31"/>
      <c r="H12" s="31"/>
      <c r="I12" s="113" t="s">
        <v>20</v>
      </c>
      <c r="J12" s="115" t="str">
        <f>'Rekapitulácia stavby'!AN8</f>
        <v>16. 5. 2022</v>
      </c>
      <c r="K12" s="31"/>
      <c r="L12" s="52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</row>
    <row r="13" spans="1:46" s="2" customFormat="1" ht="10.9" customHeight="1">
      <c r="A13" s="31"/>
      <c r="B13" s="36"/>
      <c r="C13" s="31"/>
      <c r="D13" s="31"/>
      <c r="E13" s="31"/>
      <c r="F13" s="31"/>
      <c r="G13" s="31"/>
      <c r="H13" s="31"/>
      <c r="I13" s="31"/>
      <c r="J13" s="31"/>
      <c r="K13" s="31"/>
      <c r="L13" s="52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</row>
    <row r="14" spans="1:46" s="2" customFormat="1" ht="12" customHeight="1">
      <c r="A14" s="31"/>
      <c r="B14" s="36"/>
      <c r="C14" s="31"/>
      <c r="D14" s="113" t="s">
        <v>22</v>
      </c>
      <c r="E14" s="31"/>
      <c r="F14" s="31"/>
      <c r="G14" s="31"/>
      <c r="H14" s="31"/>
      <c r="I14" s="113" t="s">
        <v>23</v>
      </c>
      <c r="J14" s="114" t="s">
        <v>1</v>
      </c>
      <c r="K14" s="31"/>
      <c r="L14" s="52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</row>
    <row r="15" spans="1:46" s="2" customFormat="1" ht="18" customHeight="1">
      <c r="A15" s="31"/>
      <c r="B15" s="36"/>
      <c r="C15" s="31"/>
      <c r="D15" s="31"/>
      <c r="E15" s="114" t="s">
        <v>24</v>
      </c>
      <c r="F15" s="31"/>
      <c r="G15" s="31"/>
      <c r="H15" s="31"/>
      <c r="I15" s="113" t="s">
        <v>25</v>
      </c>
      <c r="J15" s="114" t="s">
        <v>1</v>
      </c>
      <c r="K15" s="31"/>
      <c r="L15" s="52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</row>
    <row r="16" spans="1:46" s="2" customFormat="1" ht="6.95" customHeight="1">
      <c r="A16" s="31"/>
      <c r="B16" s="36"/>
      <c r="C16" s="31"/>
      <c r="D16" s="31"/>
      <c r="E16" s="31"/>
      <c r="F16" s="31"/>
      <c r="G16" s="31"/>
      <c r="H16" s="31"/>
      <c r="I16" s="31"/>
      <c r="J16" s="31"/>
      <c r="K16" s="31"/>
      <c r="L16" s="52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</row>
    <row r="17" spans="1:31" s="2" customFormat="1" ht="12" customHeight="1">
      <c r="A17" s="31"/>
      <c r="B17" s="36"/>
      <c r="C17" s="31"/>
      <c r="D17" s="113" t="s">
        <v>26</v>
      </c>
      <c r="E17" s="31"/>
      <c r="F17" s="31"/>
      <c r="G17" s="31"/>
      <c r="H17" s="31"/>
      <c r="I17" s="113" t="s">
        <v>23</v>
      </c>
      <c r="J17" s="27" t="str">
        <f>'Rekapitulácia stavby'!AN13</f>
        <v>Vyplň údaj</v>
      </c>
      <c r="K17" s="31"/>
      <c r="L17" s="52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</row>
    <row r="18" spans="1:31" s="2" customFormat="1" ht="18" customHeight="1">
      <c r="A18" s="31"/>
      <c r="B18" s="36"/>
      <c r="C18" s="31"/>
      <c r="D18" s="31"/>
      <c r="E18" s="269" t="str">
        <f>'Rekapitulácia stavby'!E14</f>
        <v>Vyplň údaj</v>
      </c>
      <c r="F18" s="270"/>
      <c r="G18" s="270"/>
      <c r="H18" s="270"/>
      <c r="I18" s="113" t="s">
        <v>25</v>
      </c>
      <c r="J18" s="27" t="str">
        <f>'Rekapitulácia stavby'!AN14</f>
        <v>Vyplň údaj</v>
      </c>
      <c r="K18" s="31"/>
      <c r="L18" s="52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</row>
    <row r="19" spans="1:31" s="2" customFormat="1" ht="6.95" customHeight="1">
      <c r="A19" s="31"/>
      <c r="B19" s="36"/>
      <c r="C19" s="31"/>
      <c r="D19" s="31"/>
      <c r="E19" s="31"/>
      <c r="F19" s="31"/>
      <c r="G19" s="31"/>
      <c r="H19" s="31"/>
      <c r="I19" s="31"/>
      <c r="J19" s="31"/>
      <c r="K19" s="31"/>
      <c r="L19" s="52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</row>
    <row r="20" spans="1:31" s="2" customFormat="1" ht="12" customHeight="1">
      <c r="A20" s="31"/>
      <c r="B20" s="36"/>
      <c r="C20" s="31"/>
      <c r="D20" s="113" t="s">
        <v>28</v>
      </c>
      <c r="E20" s="31"/>
      <c r="F20" s="31"/>
      <c r="G20" s="31"/>
      <c r="H20" s="31"/>
      <c r="I20" s="113" t="s">
        <v>23</v>
      </c>
      <c r="J20" s="114" t="s">
        <v>1</v>
      </c>
      <c r="K20" s="31"/>
      <c r="L20" s="52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</row>
    <row r="21" spans="1:31" s="2" customFormat="1" ht="18" customHeight="1">
      <c r="A21" s="31"/>
      <c r="B21" s="36"/>
      <c r="C21" s="31"/>
      <c r="D21" s="31"/>
      <c r="E21" s="114" t="s">
        <v>29</v>
      </c>
      <c r="F21" s="31"/>
      <c r="G21" s="31"/>
      <c r="H21" s="31"/>
      <c r="I21" s="113" t="s">
        <v>25</v>
      </c>
      <c r="J21" s="114" t="s">
        <v>1</v>
      </c>
      <c r="K21" s="31"/>
      <c r="L21" s="52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</row>
    <row r="22" spans="1:31" s="2" customFormat="1" ht="6.95" customHeight="1">
      <c r="A22" s="31"/>
      <c r="B22" s="36"/>
      <c r="C22" s="31"/>
      <c r="D22" s="31"/>
      <c r="E22" s="31"/>
      <c r="F22" s="31"/>
      <c r="G22" s="31"/>
      <c r="H22" s="31"/>
      <c r="I22" s="31"/>
      <c r="J22" s="31"/>
      <c r="K22" s="31"/>
      <c r="L22" s="52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</row>
    <row r="23" spans="1:31" s="2" customFormat="1" ht="12" customHeight="1">
      <c r="A23" s="31"/>
      <c r="B23" s="36"/>
      <c r="C23" s="31"/>
      <c r="D23" s="113" t="s">
        <v>32</v>
      </c>
      <c r="E23" s="31"/>
      <c r="F23" s="31"/>
      <c r="G23" s="31"/>
      <c r="H23" s="31"/>
      <c r="I23" s="113" t="s">
        <v>23</v>
      </c>
      <c r="J23" s="114" t="str">
        <f>IF('Rekapitulácia stavby'!AN19="","",'Rekapitulácia stavby'!AN19)</f>
        <v/>
      </c>
      <c r="K23" s="31"/>
      <c r="L23" s="52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</row>
    <row r="24" spans="1:31" s="2" customFormat="1" ht="18" customHeight="1">
      <c r="A24" s="31"/>
      <c r="B24" s="36"/>
      <c r="C24" s="31"/>
      <c r="D24" s="31"/>
      <c r="E24" s="114" t="str">
        <f>IF('Rekapitulácia stavby'!E20="","",'Rekapitulácia stavby'!E20)</f>
        <v xml:space="preserve"> </v>
      </c>
      <c r="F24" s="31"/>
      <c r="G24" s="31"/>
      <c r="H24" s="31"/>
      <c r="I24" s="113" t="s">
        <v>25</v>
      </c>
      <c r="J24" s="114" t="str">
        <f>IF('Rekapitulácia stavby'!AN20="","",'Rekapitulácia stavby'!AN20)</f>
        <v/>
      </c>
      <c r="K24" s="31"/>
      <c r="L24" s="52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</row>
    <row r="25" spans="1:31" s="2" customFormat="1" ht="6.95" customHeight="1">
      <c r="A25" s="31"/>
      <c r="B25" s="36"/>
      <c r="C25" s="31"/>
      <c r="D25" s="31"/>
      <c r="E25" s="31"/>
      <c r="F25" s="31"/>
      <c r="G25" s="31"/>
      <c r="H25" s="31"/>
      <c r="I25" s="31"/>
      <c r="J25" s="31"/>
      <c r="K25" s="31"/>
      <c r="L25" s="52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</row>
    <row r="26" spans="1:31" s="2" customFormat="1" ht="12" customHeight="1">
      <c r="A26" s="31"/>
      <c r="B26" s="36"/>
      <c r="C26" s="31"/>
      <c r="D26" s="113" t="s">
        <v>34</v>
      </c>
      <c r="E26" s="31"/>
      <c r="F26" s="31"/>
      <c r="G26" s="31"/>
      <c r="H26" s="31"/>
      <c r="I26" s="31"/>
      <c r="J26" s="31"/>
      <c r="K26" s="31"/>
      <c r="L26" s="52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</row>
    <row r="27" spans="1:31" s="8" customFormat="1" ht="16.5" customHeight="1">
      <c r="A27" s="116"/>
      <c r="B27" s="117"/>
      <c r="C27" s="116"/>
      <c r="D27" s="116"/>
      <c r="E27" s="271" t="s">
        <v>1</v>
      </c>
      <c r="F27" s="271"/>
      <c r="G27" s="271"/>
      <c r="H27" s="271"/>
      <c r="I27" s="116"/>
      <c r="J27" s="116"/>
      <c r="K27" s="116"/>
      <c r="L27" s="118"/>
      <c r="S27" s="116"/>
      <c r="T27" s="116"/>
      <c r="U27" s="116"/>
      <c r="V27" s="116"/>
      <c r="W27" s="116"/>
      <c r="X27" s="116"/>
      <c r="Y27" s="116"/>
      <c r="Z27" s="116"/>
      <c r="AA27" s="116"/>
      <c r="AB27" s="116"/>
      <c r="AC27" s="116"/>
      <c r="AD27" s="116"/>
      <c r="AE27" s="116"/>
    </row>
    <row r="28" spans="1:31" s="2" customFormat="1" ht="6.95" customHeight="1">
      <c r="A28" s="31"/>
      <c r="B28" s="36"/>
      <c r="C28" s="31"/>
      <c r="D28" s="31"/>
      <c r="E28" s="31"/>
      <c r="F28" s="31"/>
      <c r="G28" s="31"/>
      <c r="H28" s="31"/>
      <c r="I28" s="31"/>
      <c r="J28" s="31"/>
      <c r="K28" s="31"/>
      <c r="L28" s="52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</row>
    <row r="29" spans="1:31" s="2" customFormat="1" ht="6.95" customHeight="1">
      <c r="A29" s="31"/>
      <c r="B29" s="36"/>
      <c r="C29" s="31"/>
      <c r="D29" s="119"/>
      <c r="E29" s="119"/>
      <c r="F29" s="119"/>
      <c r="G29" s="119"/>
      <c r="H29" s="119"/>
      <c r="I29" s="119"/>
      <c r="J29" s="119"/>
      <c r="K29" s="119"/>
      <c r="L29" s="52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</row>
    <row r="30" spans="1:31" s="2" customFormat="1" ht="25.35" customHeight="1">
      <c r="A30" s="31"/>
      <c r="B30" s="36"/>
      <c r="C30" s="31"/>
      <c r="D30" s="120" t="s">
        <v>35</v>
      </c>
      <c r="E30" s="31"/>
      <c r="F30" s="31"/>
      <c r="G30" s="31"/>
      <c r="H30" s="31"/>
      <c r="I30" s="31"/>
      <c r="J30" s="121">
        <f>ROUND(J134, 2)</f>
        <v>0</v>
      </c>
      <c r="K30" s="31"/>
      <c r="L30" s="52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</row>
    <row r="31" spans="1:31" s="2" customFormat="1" ht="6.95" customHeight="1">
      <c r="A31" s="31"/>
      <c r="B31" s="36"/>
      <c r="C31" s="31"/>
      <c r="D31" s="119"/>
      <c r="E31" s="119"/>
      <c r="F31" s="119"/>
      <c r="G31" s="119"/>
      <c r="H31" s="119"/>
      <c r="I31" s="119"/>
      <c r="J31" s="119"/>
      <c r="K31" s="119"/>
      <c r="L31" s="52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</row>
    <row r="32" spans="1:31" s="2" customFormat="1" ht="14.45" customHeight="1">
      <c r="A32" s="31"/>
      <c r="B32" s="36"/>
      <c r="C32" s="31"/>
      <c r="D32" s="31"/>
      <c r="E32" s="31"/>
      <c r="F32" s="122" t="s">
        <v>37</v>
      </c>
      <c r="G32" s="31"/>
      <c r="H32" s="31"/>
      <c r="I32" s="122" t="s">
        <v>36</v>
      </c>
      <c r="J32" s="122" t="s">
        <v>38</v>
      </c>
      <c r="K32" s="31"/>
      <c r="L32" s="52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</row>
    <row r="33" spans="1:31" s="2" customFormat="1" ht="14.45" customHeight="1">
      <c r="A33" s="31"/>
      <c r="B33" s="36"/>
      <c r="C33" s="31"/>
      <c r="D33" s="123" t="s">
        <v>39</v>
      </c>
      <c r="E33" s="124" t="s">
        <v>40</v>
      </c>
      <c r="F33" s="125">
        <f>ROUND((SUM(BE134:BE203)),  2)</f>
        <v>0</v>
      </c>
      <c r="G33" s="126"/>
      <c r="H33" s="126"/>
      <c r="I33" s="127">
        <v>0.2</v>
      </c>
      <c r="J33" s="125">
        <f>ROUND(((SUM(BE134:BE203))*I33),  2)</f>
        <v>0</v>
      </c>
      <c r="K33" s="31"/>
      <c r="L33" s="52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</row>
    <row r="34" spans="1:31" s="2" customFormat="1" ht="14.45" customHeight="1">
      <c r="A34" s="31"/>
      <c r="B34" s="36"/>
      <c r="C34" s="31"/>
      <c r="D34" s="31"/>
      <c r="E34" s="124" t="s">
        <v>41</v>
      </c>
      <c r="F34" s="125">
        <f>ROUND((SUM(BF134:BF203)),  2)</f>
        <v>0</v>
      </c>
      <c r="G34" s="126"/>
      <c r="H34" s="126"/>
      <c r="I34" s="127">
        <v>0.2</v>
      </c>
      <c r="J34" s="125">
        <f>ROUND(((SUM(BF134:BF203))*I34),  2)</f>
        <v>0</v>
      </c>
      <c r="K34" s="31"/>
      <c r="L34" s="52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</row>
    <row r="35" spans="1:31" s="2" customFormat="1" ht="14.45" hidden="1" customHeight="1">
      <c r="A35" s="31"/>
      <c r="B35" s="36"/>
      <c r="C35" s="31"/>
      <c r="D35" s="31"/>
      <c r="E35" s="113" t="s">
        <v>42</v>
      </c>
      <c r="F35" s="128">
        <f>ROUND((SUM(BG134:BG203)),  2)</f>
        <v>0</v>
      </c>
      <c r="G35" s="31"/>
      <c r="H35" s="31"/>
      <c r="I35" s="129">
        <v>0.2</v>
      </c>
      <c r="J35" s="128">
        <f>0</f>
        <v>0</v>
      </c>
      <c r="K35" s="31"/>
      <c r="L35" s="52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</row>
    <row r="36" spans="1:31" s="2" customFormat="1" ht="14.45" hidden="1" customHeight="1">
      <c r="A36" s="31"/>
      <c r="B36" s="36"/>
      <c r="C36" s="31"/>
      <c r="D36" s="31"/>
      <c r="E36" s="113" t="s">
        <v>43</v>
      </c>
      <c r="F36" s="128">
        <f>ROUND((SUM(BH134:BH203)),  2)</f>
        <v>0</v>
      </c>
      <c r="G36" s="31"/>
      <c r="H36" s="31"/>
      <c r="I36" s="129">
        <v>0.2</v>
      </c>
      <c r="J36" s="128">
        <f>0</f>
        <v>0</v>
      </c>
      <c r="K36" s="31"/>
      <c r="L36" s="52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</row>
    <row r="37" spans="1:31" s="2" customFormat="1" ht="14.45" hidden="1" customHeight="1">
      <c r="A37" s="31"/>
      <c r="B37" s="36"/>
      <c r="C37" s="31"/>
      <c r="D37" s="31"/>
      <c r="E37" s="124" t="s">
        <v>44</v>
      </c>
      <c r="F37" s="125">
        <f>ROUND((SUM(BI134:BI203)),  2)</f>
        <v>0</v>
      </c>
      <c r="G37" s="126"/>
      <c r="H37" s="126"/>
      <c r="I37" s="127">
        <v>0</v>
      </c>
      <c r="J37" s="125">
        <f>0</f>
        <v>0</v>
      </c>
      <c r="K37" s="31"/>
      <c r="L37" s="52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</row>
    <row r="38" spans="1:31" s="2" customFormat="1" ht="6.95" customHeight="1">
      <c r="A38" s="31"/>
      <c r="B38" s="36"/>
      <c r="C38" s="31"/>
      <c r="D38" s="31"/>
      <c r="E38" s="31"/>
      <c r="F38" s="31"/>
      <c r="G38" s="31"/>
      <c r="H38" s="31"/>
      <c r="I38" s="31"/>
      <c r="J38" s="31"/>
      <c r="K38" s="31"/>
      <c r="L38" s="52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</row>
    <row r="39" spans="1:31" s="2" customFormat="1" ht="25.35" customHeight="1">
      <c r="A39" s="31"/>
      <c r="B39" s="36"/>
      <c r="C39" s="130"/>
      <c r="D39" s="131" t="s">
        <v>45</v>
      </c>
      <c r="E39" s="132"/>
      <c r="F39" s="132"/>
      <c r="G39" s="133" t="s">
        <v>46</v>
      </c>
      <c r="H39" s="134" t="s">
        <v>47</v>
      </c>
      <c r="I39" s="132"/>
      <c r="J39" s="135">
        <f>SUM(J30:J37)</f>
        <v>0</v>
      </c>
      <c r="K39" s="136"/>
      <c r="L39" s="52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</row>
    <row r="40" spans="1:31" s="2" customFormat="1" ht="14.45" customHeight="1">
      <c r="A40" s="31"/>
      <c r="B40" s="36"/>
      <c r="C40" s="31"/>
      <c r="D40" s="31"/>
      <c r="E40" s="31"/>
      <c r="F40" s="31"/>
      <c r="G40" s="31"/>
      <c r="H40" s="31"/>
      <c r="I40" s="31"/>
      <c r="J40" s="31"/>
      <c r="K40" s="31"/>
      <c r="L40" s="52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</row>
    <row r="41" spans="1:31" s="1" customFormat="1" ht="14.45" customHeight="1">
      <c r="B41" s="17"/>
      <c r="L41" s="17"/>
    </row>
    <row r="42" spans="1:31" s="1" customFormat="1" ht="14.45" customHeight="1">
      <c r="B42" s="17"/>
      <c r="L42" s="17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52"/>
      <c r="D50" s="137" t="s">
        <v>48</v>
      </c>
      <c r="E50" s="138"/>
      <c r="F50" s="138"/>
      <c r="G50" s="137" t="s">
        <v>49</v>
      </c>
      <c r="H50" s="138"/>
      <c r="I50" s="138"/>
      <c r="J50" s="138"/>
      <c r="K50" s="138"/>
      <c r="L50" s="52"/>
    </row>
    <row r="51" spans="1:31" ht="11.25">
      <c r="B51" s="17"/>
      <c r="L51" s="17"/>
    </row>
    <row r="52" spans="1:31" ht="11.25">
      <c r="B52" s="17"/>
      <c r="L52" s="17"/>
    </row>
    <row r="53" spans="1:31" ht="11.25">
      <c r="B53" s="17"/>
      <c r="L53" s="17"/>
    </row>
    <row r="54" spans="1:31" ht="11.25">
      <c r="B54" s="17"/>
      <c r="L54" s="17"/>
    </row>
    <row r="55" spans="1:31" ht="11.25">
      <c r="B55" s="17"/>
      <c r="L55" s="17"/>
    </row>
    <row r="56" spans="1:31" ht="11.25">
      <c r="B56" s="17"/>
      <c r="L56" s="17"/>
    </row>
    <row r="57" spans="1:31" ht="11.25">
      <c r="B57" s="17"/>
      <c r="L57" s="17"/>
    </row>
    <row r="58" spans="1:31" ht="11.25">
      <c r="B58" s="17"/>
      <c r="L58" s="17"/>
    </row>
    <row r="59" spans="1:31" ht="11.25">
      <c r="B59" s="17"/>
      <c r="L59" s="17"/>
    </row>
    <row r="60" spans="1:31" ht="11.25">
      <c r="B60" s="17"/>
      <c r="L60" s="17"/>
    </row>
    <row r="61" spans="1:31" s="2" customFormat="1" ht="12.75">
      <c r="A61" s="31"/>
      <c r="B61" s="36"/>
      <c r="C61" s="31"/>
      <c r="D61" s="139" t="s">
        <v>50</v>
      </c>
      <c r="E61" s="140"/>
      <c r="F61" s="141" t="s">
        <v>51</v>
      </c>
      <c r="G61" s="139" t="s">
        <v>50</v>
      </c>
      <c r="H61" s="140"/>
      <c r="I61" s="140"/>
      <c r="J61" s="142" t="s">
        <v>51</v>
      </c>
      <c r="K61" s="140"/>
      <c r="L61" s="52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</row>
    <row r="62" spans="1:31" ht="11.25">
      <c r="B62" s="17"/>
      <c r="L62" s="17"/>
    </row>
    <row r="63" spans="1:31" ht="11.25">
      <c r="B63" s="17"/>
      <c r="L63" s="17"/>
    </row>
    <row r="64" spans="1:31" ht="11.25">
      <c r="B64" s="17"/>
      <c r="L64" s="17"/>
    </row>
    <row r="65" spans="1:31" s="2" customFormat="1" ht="12.75">
      <c r="A65" s="31"/>
      <c r="B65" s="36"/>
      <c r="C65" s="31"/>
      <c r="D65" s="137" t="s">
        <v>52</v>
      </c>
      <c r="E65" s="143"/>
      <c r="F65" s="143"/>
      <c r="G65" s="137" t="s">
        <v>53</v>
      </c>
      <c r="H65" s="143"/>
      <c r="I65" s="143"/>
      <c r="J65" s="143"/>
      <c r="K65" s="143"/>
      <c r="L65" s="52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</row>
    <row r="66" spans="1:31" ht="11.25">
      <c r="B66" s="17"/>
      <c r="L66" s="17"/>
    </row>
    <row r="67" spans="1:31" ht="11.25">
      <c r="B67" s="17"/>
      <c r="L67" s="17"/>
    </row>
    <row r="68" spans="1:31" ht="11.25">
      <c r="B68" s="17"/>
      <c r="L68" s="17"/>
    </row>
    <row r="69" spans="1:31" ht="11.25">
      <c r="B69" s="17"/>
      <c r="L69" s="17"/>
    </row>
    <row r="70" spans="1:31" ht="11.25">
      <c r="B70" s="17"/>
      <c r="L70" s="17"/>
    </row>
    <row r="71" spans="1:31" ht="11.25">
      <c r="B71" s="17"/>
      <c r="L71" s="17"/>
    </row>
    <row r="72" spans="1:31" ht="11.25">
      <c r="B72" s="17"/>
      <c r="L72" s="17"/>
    </row>
    <row r="73" spans="1:31" ht="11.25">
      <c r="B73" s="17"/>
      <c r="L73" s="17"/>
    </row>
    <row r="74" spans="1:31" ht="11.25">
      <c r="B74" s="17"/>
      <c r="L74" s="17"/>
    </row>
    <row r="75" spans="1:31" ht="11.25">
      <c r="B75" s="17"/>
      <c r="L75" s="17"/>
    </row>
    <row r="76" spans="1:31" s="2" customFormat="1" ht="12.75">
      <c r="A76" s="31"/>
      <c r="B76" s="36"/>
      <c r="C76" s="31"/>
      <c r="D76" s="139" t="s">
        <v>50</v>
      </c>
      <c r="E76" s="140"/>
      <c r="F76" s="141" t="s">
        <v>51</v>
      </c>
      <c r="G76" s="139" t="s">
        <v>50</v>
      </c>
      <c r="H76" s="140"/>
      <c r="I76" s="140"/>
      <c r="J76" s="142" t="s">
        <v>51</v>
      </c>
      <c r="K76" s="140"/>
      <c r="L76" s="52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</row>
    <row r="77" spans="1:31" s="2" customFormat="1" ht="14.45" customHeight="1">
      <c r="A77" s="31"/>
      <c r="B77" s="144"/>
      <c r="C77" s="145"/>
      <c r="D77" s="145"/>
      <c r="E77" s="145"/>
      <c r="F77" s="145"/>
      <c r="G77" s="145"/>
      <c r="H77" s="145"/>
      <c r="I77" s="145"/>
      <c r="J77" s="145"/>
      <c r="K77" s="145"/>
      <c r="L77" s="52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</row>
    <row r="81" spans="1:47" s="2" customFormat="1" ht="6.95" customHeight="1">
      <c r="A81" s="31"/>
      <c r="B81" s="146"/>
      <c r="C81" s="147"/>
      <c r="D81" s="147"/>
      <c r="E81" s="147"/>
      <c r="F81" s="147"/>
      <c r="G81" s="147"/>
      <c r="H81" s="147"/>
      <c r="I81" s="147"/>
      <c r="J81" s="147"/>
      <c r="K81" s="147"/>
      <c r="L81" s="52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</row>
    <row r="82" spans="1:47" s="2" customFormat="1" ht="24.95" customHeight="1">
      <c r="A82" s="31"/>
      <c r="B82" s="32"/>
      <c r="C82" s="20" t="s">
        <v>91</v>
      </c>
      <c r="D82" s="33"/>
      <c r="E82" s="33"/>
      <c r="F82" s="33"/>
      <c r="G82" s="33"/>
      <c r="H82" s="33"/>
      <c r="I82" s="33"/>
      <c r="J82" s="33"/>
      <c r="K82" s="33"/>
      <c r="L82" s="52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</row>
    <row r="83" spans="1:47" s="2" customFormat="1" ht="6.95" customHeight="1">
      <c r="A83" s="31"/>
      <c r="B83" s="32"/>
      <c r="C83" s="33"/>
      <c r="D83" s="33"/>
      <c r="E83" s="33"/>
      <c r="F83" s="33"/>
      <c r="G83" s="33"/>
      <c r="H83" s="33"/>
      <c r="I83" s="33"/>
      <c r="J83" s="33"/>
      <c r="K83" s="33"/>
      <c r="L83" s="52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</row>
    <row r="84" spans="1:47" s="2" customFormat="1" ht="12" customHeight="1">
      <c r="A84" s="31"/>
      <c r="B84" s="32"/>
      <c r="C84" s="26" t="s">
        <v>14</v>
      </c>
      <c r="D84" s="33"/>
      <c r="E84" s="33"/>
      <c r="F84" s="33"/>
      <c r="G84" s="33"/>
      <c r="H84" s="33"/>
      <c r="I84" s="33"/>
      <c r="J84" s="33"/>
      <c r="K84" s="33"/>
      <c r="L84" s="52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</row>
    <row r="85" spans="1:47" s="2" customFormat="1" ht="16.5" customHeight="1">
      <c r="A85" s="31"/>
      <c r="B85" s="32"/>
      <c r="C85" s="33"/>
      <c r="D85" s="33"/>
      <c r="E85" s="272" t="str">
        <f>E7</f>
        <v>Rekonštrukcia autobusovej zastávky</v>
      </c>
      <c r="F85" s="273"/>
      <c r="G85" s="273"/>
      <c r="H85" s="273"/>
      <c r="I85" s="33"/>
      <c r="J85" s="33"/>
      <c r="K85" s="33"/>
      <c r="L85" s="52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</row>
    <row r="86" spans="1:47" s="2" customFormat="1" ht="12" customHeight="1">
      <c r="A86" s="31"/>
      <c r="B86" s="32"/>
      <c r="C86" s="26" t="s">
        <v>89</v>
      </c>
      <c r="D86" s="33"/>
      <c r="E86" s="33"/>
      <c r="F86" s="33"/>
      <c r="G86" s="33"/>
      <c r="H86" s="33"/>
      <c r="I86" s="33"/>
      <c r="J86" s="33"/>
      <c r="K86" s="33"/>
      <c r="L86" s="52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</row>
    <row r="87" spans="1:47" s="2" customFormat="1" ht="16.5" customHeight="1">
      <c r="A87" s="31"/>
      <c r="B87" s="32"/>
      <c r="C87" s="33"/>
      <c r="D87" s="33"/>
      <c r="E87" s="243" t="str">
        <f>E9</f>
        <v>01 - Rekonštrukcia - Autobusová zastávka č.1 a</v>
      </c>
      <c r="F87" s="274"/>
      <c r="G87" s="274"/>
      <c r="H87" s="274"/>
      <c r="I87" s="33"/>
      <c r="J87" s="33"/>
      <c r="K87" s="33"/>
      <c r="L87" s="52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</row>
    <row r="88" spans="1:47" s="2" customFormat="1" ht="6.95" customHeight="1">
      <c r="A88" s="31"/>
      <c r="B88" s="32"/>
      <c r="C88" s="33"/>
      <c r="D88" s="33"/>
      <c r="E88" s="33"/>
      <c r="F88" s="33"/>
      <c r="G88" s="33"/>
      <c r="H88" s="33"/>
      <c r="I88" s="33"/>
      <c r="J88" s="33"/>
      <c r="K88" s="33"/>
      <c r="L88" s="52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</row>
    <row r="89" spans="1:47" s="2" customFormat="1" ht="12" customHeight="1">
      <c r="A89" s="31"/>
      <c r="B89" s="32"/>
      <c r="C89" s="26" t="s">
        <v>18</v>
      </c>
      <c r="D89" s="33"/>
      <c r="E89" s="33"/>
      <c r="F89" s="24" t="str">
        <f>F12</f>
        <v>Veľké Úľany</v>
      </c>
      <c r="G89" s="33"/>
      <c r="H89" s="33"/>
      <c r="I89" s="26" t="s">
        <v>20</v>
      </c>
      <c r="J89" s="67" t="str">
        <f>IF(J12="","",J12)</f>
        <v>16. 5. 2022</v>
      </c>
      <c r="K89" s="33"/>
      <c r="L89" s="52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</row>
    <row r="90" spans="1:47" s="2" customFormat="1" ht="6.95" customHeight="1">
      <c r="A90" s="31"/>
      <c r="B90" s="32"/>
      <c r="C90" s="33"/>
      <c r="D90" s="33"/>
      <c r="E90" s="33"/>
      <c r="F90" s="33"/>
      <c r="G90" s="33"/>
      <c r="H90" s="33"/>
      <c r="I90" s="33"/>
      <c r="J90" s="33"/>
      <c r="K90" s="33"/>
      <c r="L90" s="52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</row>
    <row r="91" spans="1:47" s="2" customFormat="1" ht="15.2" customHeight="1">
      <c r="A91" s="31"/>
      <c r="B91" s="32"/>
      <c r="C91" s="26" t="s">
        <v>22</v>
      </c>
      <c r="D91" s="33"/>
      <c r="E91" s="33"/>
      <c r="F91" s="24" t="str">
        <f>E15</f>
        <v>Obec Veľké Úľany</v>
      </c>
      <c r="G91" s="33"/>
      <c r="H91" s="33"/>
      <c r="I91" s="26" t="s">
        <v>28</v>
      </c>
      <c r="J91" s="29" t="str">
        <f>E21</f>
        <v>Ing. Pavol Száraz</v>
      </c>
      <c r="K91" s="33"/>
      <c r="L91" s="52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</row>
    <row r="92" spans="1:47" s="2" customFormat="1" ht="15.2" customHeight="1">
      <c r="A92" s="31"/>
      <c r="B92" s="32"/>
      <c r="C92" s="26" t="s">
        <v>26</v>
      </c>
      <c r="D92" s="33"/>
      <c r="E92" s="33"/>
      <c r="F92" s="24" t="str">
        <f>IF(E18="","",E18)</f>
        <v>Vyplň údaj</v>
      </c>
      <c r="G92" s="33"/>
      <c r="H92" s="33"/>
      <c r="I92" s="26" t="s">
        <v>32</v>
      </c>
      <c r="J92" s="29" t="str">
        <f>E24</f>
        <v xml:space="preserve"> </v>
      </c>
      <c r="K92" s="33"/>
      <c r="L92" s="52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</row>
    <row r="93" spans="1:47" s="2" customFormat="1" ht="10.35" customHeight="1">
      <c r="A93" s="31"/>
      <c r="B93" s="32"/>
      <c r="C93" s="33"/>
      <c r="D93" s="33"/>
      <c r="E93" s="33"/>
      <c r="F93" s="33"/>
      <c r="G93" s="33"/>
      <c r="H93" s="33"/>
      <c r="I93" s="33"/>
      <c r="J93" s="33"/>
      <c r="K93" s="33"/>
      <c r="L93" s="52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</row>
    <row r="94" spans="1:47" s="2" customFormat="1" ht="29.25" customHeight="1">
      <c r="A94" s="31"/>
      <c r="B94" s="32"/>
      <c r="C94" s="148" t="s">
        <v>92</v>
      </c>
      <c r="D94" s="149"/>
      <c r="E94" s="149"/>
      <c r="F94" s="149"/>
      <c r="G94" s="149"/>
      <c r="H94" s="149"/>
      <c r="I94" s="149"/>
      <c r="J94" s="150" t="s">
        <v>93</v>
      </c>
      <c r="K94" s="149"/>
      <c r="L94" s="52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</row>
    <row r="95" spans="1:47" s="2" customFormat="1" ht="10.35" customHeight="1">
      <c r="A95" s="31"/>
      <c r="B95" s="32"/>
      <c r="C95" s="33"/>
      <c r="D95" s="33"/>
      <c r="E95" s="33"/>
      <c r="F95" s="33"/>
      <c r="G95" s="33"/>
      <c r="H95" s="33"/>
      <c r="I95" s="33"/>
      <c r="J95" s="33"/>
      <c r="K95" s="33"/>
      <c r="L95" s="52"/>
      <c r="S95" s="31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</row>
    <row r="96" spans="1:47" s="2" customFormat="1" ht="22.9" customHeight="1">
      <c r="A96" s="31"/>
      <c r="B96" s="32"/>
      <c r="C96" s="151" t="s">
        <v>94</v>
      </c>
      <c r="D96" s="33"/>
      <c r="E96" s="33"/>
      <c r="F96" s="33"/>
      <c r="G96" s="33"/>
      <c r="H96" s="33"/>
      <c r="I96" s="33"/>
      <c r="J96" s="85">
        <f>J134</f>
        <v>0</v>
      </c>
      <c r="K96" s="33"/>
      <c r="L96" s="52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  <c r="AU96" s="14" t="s">
        <v>95</v>
      </c>
    </row>
    <row r="97" spans="2:12" s="9" customFormat="1" ht="24.95" customHeight="1">
      <c r="B97" s="152"/>
      <c r="C97" s="153"/>
      <c r="D97" s="154" t="s">
        <v>96</v>
      </c>
      <c r="E97" s="155"/>
      <c r="F97" s="155"/>
      <c r="G97" s="155"/>
      <c r="H97" s="155"/>
      <c r="I97" s="155"/>
      <c r="J97" s="156">
        <f>J135</f>
        <v>0</v>
      </c>
      <c r="K97" s="153"/>
      <c r="L97" s="157"/>
    </row>
    <row r="98" spans="2:12" s="10" customFormat="1" ht="19.899999999999999" customHeight="1">
      <c r="B98" s="158"/>
      <c r="C98" s="159"/>
      <c r="D98" s="160" t="s">
        <v>97</v>
      </c>
      <c r="E98" s="161"/>
      <c r="F98" s="161"/>
      <c r="G98" s="161"/>
      <c r="H98" s="161"/>
      <c r="I98" s="161"/>
      <c r="J98" s="162">
        <f>J136</f>
        <v>0</v>
      </c>
      <c r="K98" s="159"/>
      <c r="L98" s="163"/>
    </row>
    <row r="99" spans="2:12" s="10" customFormat="1" ht="19.899999999999999" customHeight="1">
      <c r="B99" s="158"/>
      <c r="C99" s="159"/>
      <c r="D99" s="160" t="s">
        <v>98</v>
      </c>
      <c r="E99" s="161"/>
      <c r="F99" s="161"/>
      <c r="G99" s="161"/>
      <c r="H99" s="161"/>
      <c r="I99" s="161"/>
      <c r="J99" s="162">
        <f>J143</f>
        <v>0</v>
      </c>
      <c r="K99" s="159"/>
      <c r="L99" s="163"/>
    </row>
    <row r="100" spans="2:12" s="10" customFormat="1" ht="19.899999999999999" customHeight="1">
      <c r="B100" s="158"/>
      <c r="C100" s="159"/>
      <c r="D100" s="160" t="s">
        <v>99</v>
      </c>
      <c r="E100" s="161"/>
      <c r="F100" s="161"/>
      <c r="G100" s="161"/>
      <c r="H100" s="161"/>
      <c r="I100" s="161"/>
      <c r="J100" s="162">
        <f>J151</f>
        <v>0</v>
      </c>
      <c r="K100" s="159"/>
      <c r="L100" s="163"/>
    </row>
    <row r="101" spans="2:12" s="10" customFormat="1" ht="19.899999999999999" customHeight="1">
      <c r="B101" s="158"/>
      <c r="C101" s="159"/>
      <c r="D101" s="160" t="s">
        <v>100</v>
      </c>
      <c r="E101" s="161"/>
      <c r="F101" s="161"/>
      <c r="G101" s="161"/>
      <c r="H101" s="161"/>
      <c r="I101" s="161"/>
      <c r="J101" s="162">
        <f>J153</f>
        <v>0</v>
      </c>
      <c r="K101" s="159"/>
      <c r="L101" s="163"/>
    </row>
    <row r="102" spans="2:12" s="10" customFormat="1" ht="19.899999999999999" customHeight="1">
      <c r="B102" s="158"/>
      <c r="C102" s="159"/>
      <c r="D102" s="160" t="s">
        <v>101</v>
      </c>
      <c r="E102" s="161"/>
      <c r="F102" s="161"/>
      <c r="G102" s="161"/>
      <c r="H102" s="161"/>
      <c r="I102" s="161"/>
      <c r="J102" s="162">
        <f>J158</f>
        <v>0</v>
      </c>
      <c r="K102" s="159"/>
      <c r="L102" s="163"/>
    </row>
    <row r="103" spans="2:12" s="10" customFormat="1" ht="19.899999999999999" customHeight="1">
      <c r="B103" s="158"/>
      <c r="C103" s="159"/>
      <c r="D103" s="160" t="s">
        <v>102</v>
      </c>
      <c r="E103" s="161"/>
      <c r="F103" s="161"/>
      <c r="G103" s="161"/>
      <c r="H103" s="161"/>
      <c r="I103" s="161"/>
      <c r="J103" s="162">
        <f>J163</f>
        <v>0</v>
      </c>
      <c r="K103" s="159"/>
      <c r="L103" s="163"/>
    </row>
    <row r="104" spans="2:12" s="10" customFormat="1" ht="19.899999999999999" customHeight="1">
      <c r="B104" s="158"/>
      <c r="C104" s="159"/>
      <c r="D104" s="160" t="s">
        <v>103</v>
      </c>
      <c r="E104" s="161"/>
      <c r="F104" s="161"/>
      <c r="G104" s="161"/>
      <c r="H104" s="161"/>
      <c r="I104" s="161"/>
      <c r="J104" s="162">
        <f>J168</f>
        <v>0</v>
      </c>
      <c r="K104" s="159"/>
      <c r="L104" s="163"/>
    </row>
    <row r="105" spans="2:12" s="10" customFormat="1" ht="19.899999999999999" customHeight="1">
      <c r="B105" s="158"/>
      <c r="C105" s="159"/>
      <c r="D105" s="160" t="s">
        <v>104</v>
      </c>
      <c r="E105" s="161"/>
      <c r="F105" s="161"/>
      <c r="G105" s="161"/>
      <c r="H105" s="161"/>
      <c r="I105" s="161"/>
      <c r="J105" s="162">
        <f>J172</f>
        <v>0</v>
      </c>
      <c r="K105" s="159"/>
      <c r="L105" s="163"/>
    </row>
    <row r="106" spans="2:12" s="9" customFormat="1" ht="24.95" customHeight="1">
      <c r="B106" s="152"/>
      <c r="C106" s="153"/>
      <c r="D106" s="154" t="s">
        <v>105</v>
      </c>
      <c r="E106" s="155"/>
      <c r="F106" s="155"/>
      <c r="G106" s="155"/>
      <c r="H106" s="155"/>
      <c r="I106" s="155"/>
      <c r="J106" s="156">
        <f>J174</f>
        <v>0</v>
      </c>
      <c r="K106" s="153"/>
      <c r="L106" s="157"/>
    </row>
    <row r="107" spans="2:12" s="10" customFormat="1" ht="19.899999999999999" customHeight="1">
      <c r="B107" s="158"/>
      <c r="C107" s="159"/>
      <c r="D107" s="160" t="s">
        <v>106</v>
      </c>
      <c r="E107" s="161"/>
      <c r="F107" s="161"/>
      <c r="G107" s="161"/>
      <c r="H107" s="161"/>
      <c r="I107" s="161"/>
      <c r="J107" s="162">
        <f>J175</f>
        <v>0</v>
      </c>
      <c r="K107" s="159"/>
      <c r="L107" s="163"/>
    </row>
    <row r="108" spans="2:12" s="10" customFormat="1" ht="19.899999999999999" customHeight="1">
      <c r="B108" s="158"/>
      <c r="C108" s="159"/>
      <c r="D108" s="160" t="s">
        <v>107</v>
      </c>
      <c r="E108" s="161"/>
      <c r="F108" s="161"/>
      <c r="G108" s="161"/>
      <c r="H108" s="161"/>
      <c r="I108" s="161"/>
      <c r="J108" s="162">
        <f>J182</f>
        <v>0</v>
      </c>
      <c r="K108" s="159"/>
      <c r="L108" s="163"/>
    </row>
    <row r="109" spans="2:12" s="10" customFormat="1" ht="19.899999999999999" customHeight="1">
      <c r="B109" s="158"/>
      <c r="C109" s="159"/>
      <c r="D109" s="160" t="s">
        <v>108</v>
      </c>
      <c r="E109" s="161"/>
      <c r="F109" s="161"/>
      <c r="G109" s="161"/>
      <c r="H109" s="161"/>
      <c r="I109" s="161"/>
      <c r="J109" s="162">
        <f>J188</f>
        <v>0</v>
      </c>
      <c r="K109" s="159"/>
      <c r="L109" s="163"/>
    </row>
    <row r="110" spans="2:12" s="10" customFormat="1" ht="19.899999999999999" customHeight="1">
      <c r="B110" s="158"/>
      <c r="C110" s="159"/>
      <c r="D110" s="160" t="s">
        <v>109</v>
      </c>
      <c r="E110" s="161"/>
      <c r="F110" s="161"/>
      <c r="G110" s="161"/>
      <c r="H110" s="161"/>
      <c r="I110" s="161"/>
      <c r="J110" s="162">
        <f>J191</f>
        <v>0</v>
      </c>
      <c r="K110" s="159"/>
      <c r="L110" s="163"/>
    </row>
    <row r="111" spans="2:12" s="10" customFormat="1" ht="19.899999999999999" customHeight="1">
      <c r="B111" s="158"/>
      <c r="C111" s="159"/>
      <c r="D111" s="160" t="s">
        <v>110</v>
      </c>
      <c r="E111" s="161"/>
      <c r="F111" s="161"/>
      <c r="G111" s="161"/>
      <c r="H111" s="161"/>
      <c r="I111" s="161"/>
      <c r="J111" s="162">
        <f>J197</f>
        <v>0</v>
      </c>
      <c r="K111" s="159"/>
      <c r="L111" s="163"/>
    </row>
    <row r="112" spans="2:12" s="10" customFormat="1" ht="19.899999999999999" customHeight="1">
      <c r="B112" s="158"/>
      <c r="C112" s="159"/>
      <c r="D112" s="160" t="s">
        <v>111</v>
      </c>
      <c r="E112" s="161"/>
      <c r="F112" s="161"/>
      <c r="G112" s="161"/>
      <c r="H112" s="161"/>
      <c r="I112" s="161"/>
      <c r="J112" s="162">
        <f>J199</f>
        <v>0</v>
      </c>
      <c r="K112" s="159"/>
      <c r="L112" s="163"/>
    </row>
    <row r="113" spans="1:31" s="9" customFormat="1" ht="24.95" customHeight="1">
      <c r="B113" s="152"/>
      <c r="C113" s="153"/>
      <c r="D113" s="154" t="s">
        <v>112</v>
      </c>
      <c r="E113" s="155"/>
      <c r="F113" s="155"/>
      <c r="G113" s="155"/>
      <c r="H113" s="155"/>
      <c r="I113" s="155"/>
      <c r="J113" s="156">
        <f>J201</f>
        <v>0</v>
      </c>
      <c r="K113" s="153"/>
      <c r="L113" s="157"/>
    </row>
    <row r="114" spans="1:31" s="10" customFormat="1" ht="19.899999999999999" customHeight="1">
      <c r="B114" s="158"/>
      <c r="C114" s="159"/>
      <c r="D114" s="160" t="s">
        <v>113</v>
      </c>
      <c r="E114" s="161"/>
      <c r="F114" s="161"/>
      <c r="G114" s="161"/>
      <c r="H114" s="161"/>
      <c r="I114" s="161"/>
      <c r="J114" s="162">
        <f>J202</f>
        <v>0</v>
      </c>
      <c r="K114" s="159"/>
      <c r="L114" s="163"/>
    </row>
    <row r="115" spans="1:31" s="2" customFormat="1" ht="21.75" customHeight="1">
      <c r="A115" s="31"/>
      <c r="B115" s="32"/>
      <c r="C115" s="33"/>
      <c r="D115" s="33"/>
      <c r="E115" s="33"/>
      <c r="F115" s="33"/>
      <c r="G115" s="33"/>
      <c r="H115" s="33"/>
      <c r="I115" s="33"/>
      <c r="J115" s="33"/>
      <c r="K115" s="33"/>
      <c r="L115" s="52"/>
      <c r="S115" s="31"/>
      <c r="T115" s="31"/>
      <c r="U115" s="31"/>
      <c r="V115" s="31"/>
      <c r="W115" s="31"/>
      <c r="X115" s="31"/>
      <c r="Y115" s="31"/>
      <c r="Z115" s="31"/>
      <c r="AA115" s="31"/>
      <c r="AB115" s="31"/>
      <c r="AC115" s="31"/>
      <c r="AD115" s="31"/>
      <c r="AE115" s="31"/>
    </row>
    <row r="116" spans="1:31" s="2" customFormat="1" ht="6.95" customHeight="1">
      <c r="A116" s="31"/>
      <c r="B116" s="55"/>
      <c r="C116" s="56"/>
      <c r="D116" s="56"/>
      <c r="E116" s="56"/>
      <c r="F116" s="56"/>
      <c r="G116" s="56"/>
      <c r="H116" s="56"/>
      <c r="I116" s="56"/>
      <c r="J116" s="56"/>
      <c r="K116" s="56"/>
      <c r="L116" s="52"/>
      <c r="S116" s="31"/>
      <c r="T116" s="31"/>
      <c r="U116" s="31"/>
      <c r="V116" s="31"/>
      <c r="W116" s="31"/>
      <c r="X116" s="31"/>
      <c r="Y116" s="31"/>
      <c r="Z116" s="31"/>
      <c r="AA116" s="31"/>
      <c r="AB116" s="31"/>
      <c r="AC116" s="31"/>
      <c r="AD116" s="31"/>
      <c r="AE116" s="31"/>
    </row>
    <row r="120" spans="1:31" s="2" customFormat="1" ht="6.95" customHeight="1">
      <c r="A120" s="31"/>
      <c r="B120" s="57"/>
      <c r="C120" s="58"/>
      <c r="D120" s="58"/>
      <c r="E120" s="58"/>
      <c r="F120" s="58"/>
      <c r="G120" s="58"/>
      <c r="H120" s="58"/>
      <c r="I120" s="58"/>
      <c r="J120" s="58"/>
      <c r="K120" s="58"/>
      <c r="L120" s="52"/>
      <c r="S120" s="31"/>
      <c r="T120" s="31"/>
      <c r="U120" s="31"/>
      <c r="V120" s="31"/>
      <c r="W120" s="31"/>
      <c r="X120" s="31"/>
      <c r="Y120" s="31"/>
      <c r="Z120" s="31"/>
      <c r="AA120" s="31"/>
      <c r="AB120" s="31"/>
      <c r="AC120" s="31"/>
      <c r="AD120" s="31"/>
      <c r="AE120" s="31"/>
    </row>
    <row r="121" spans="1:31" s="2" customFormat="1" ht="24.95" customHeight="1">
      <c r="A121" s="31"/>
      <c r="B121" s="32"/>
      <c r="C121" s="20" t="s">
        <v>114</v>
      </c>
      <c r="D121" s="33"/>
      <c r="E121" s="33"/>
      <c r="F121" s="33"/>
      <c r="G121" s="33"/>
      <c r="H121" s="33"/>
      <c r="I121" s="33"/>
      <c r="J121" s="33"/>
      <c r="K121" s="33"/>
      <c r="L121" s="52"/>
      <c r="S121" s="31"/>
      <c r="T121" s="31"/>
      <c r="U121" s="31"/>
      <c r="V121" s="31"/>
      <c r="W121" s="31"/>
      <c r="X121" s="31"/>
      <c r="Y121" s="31"/>
      <c r="Z121" s="31"/>
      <c r="AA121" s="31"/>
      <c r="AB121" s="31"/>
      <c r="AC121" s="31"/>
      <c r="AD121" s="31"/>
      <c r="AE121" s="31"/>
    </row>
    <row r="122" spans="1:31" s="2" customFormat="1" ht="6.95" customHeight="1">
      <c r="A122" s="31"/>
      <c r="B122" s="32"/>
      <c r="C122" s="33"/>
      <c r="D122" s="33"/>
      <c r="E122" s="33"/>
      <c r="F122" s="33"/>
      <c r="G122" s="33"/>
      <c r="H122" s="33"/>
      <c r="I122" s="33"/>
      <c r="J122" s="33"/>
      <c r="K122" s="33"/>
      <c r="L122" s="52"/>
      <c r="S122" s="31"/>
      <c r="T122" s="31"/>
      <c r="U122" s="31"/>
      <c r="V122" s="31"/>
      <c r="W122" s="31"/>
      <c r="X122" s="31"/>
      <c r="Y122" s="31"/>
      <c r="Z122" s="31"/>
      <c r="AA122" s="31"/>
      <c r="AB122" s="31"/>
      <c r="AC122" s="31"/>
      <c r="AD122" s="31"/>
      <c r="AE122" s="31"/>
    </row>
    <row r="123" spans="1:31" s="2" customFormat="1" ht="12" customHeight="1">
      <c r="A123" s="31"/>
      <c r="B123" s="32"/>
      <c r="C123" s="26" t="s">
        <v>14</v>
      </c>
      <c r="D123" s="33"/>
      <c r="E123" s="33"/>
      <c r="F123" s="33"/>
      <c r="G123" s="33"/>
      <c r="H123" s="33"/>
      <c r="I123" s="33"/>
      <c r="J123" s="33"/>
      <c r="K123" s="33"/>
      <c r="L123" s="52"/>
      <c r="S123" s="31"/>
      <c r="T123" s="31"/>
      <c r="U123" s="31"/>
      <c r="V123" s="31"/>
      <c r="W123" s="31"/>
      <c r="X123" s="31"/>
      <c r="Y123" s="31"/>
      <c r="Z123" s="31"/>
      <c r="AA123" s="31"/>
      <c r="AB123" s="31"/>
      <c r="AC123" s="31"/>
      <c r="AD123" s="31"/>
      <c r="AE123" s="31"/>
    </row>
    <row r="124" spans="1:31" s="2" customFormat="1" ht="16.5" customHeight="1">
      <c r="A124" s="31"/>
      <c r="B124" s="32"/>
      <c r="C124" s="33"/>
      <c r="D124" s="33"/>
      <c r="E124" s="272" t="str">
        <f>E7</f>
        <v>Rekonštrukcia autobusovej zastávky</v>
      </c>
      <c r="F124" s="273"/>
      <c r="G124" s="273"/>
      <c r="H124" s="273"/>
      <c r="I124" s="33"/>
      <c r="J124" s="33"/>
      <c r="K124" s="33"/>
      <c r="L124" s="52"/>
      <c r="S124" s="31"/>
      <c r="T124" s="31"/>
      <c r="U124" s="31"/>
      <c r="V124" s="31"/>
      <c r="W124" s="31"/>
      <c r="X124" s="31"/>
      <c r="Y124" s="31"/>
      <c r="Z124" s="31"/>
      <c r="AA124" s="31"/>
      <c r="AB124" s="31"/>
      <c r="AC124" s="31"/>
      <c r="AD124" s="31"/>
      <c r="AE124" s="31"/>
    </row>
    <row r="125" spans="1:31" s="2" customFormat="1" ht="12" customHeight="1">
      <c r="A125" s="31"/>
      <c r="B125" s="32"/>
      <c r="C125" s="26" t="s">
        <v>89</v>
      </c>
      <c r="D125" s="33"/>
      <c r="E125" s="33"/>
      <c r="F125" s="33"/>
      <c r="G125" s="33"/>
      <c r="H125" s="33"/>
      <c r="I125" s="33"/>
      <c r="J125" s="33"/>
      <c r="K125" s="33"/>
      <c r="L125" s="52"/>
      <c r="S125" s="31"/>
      <c r="T125" s="31"/>
      <c r="U125" s="31"/>
      <c r="V125" s="31"/>
      <c r="W125" s="31"/>
      <c r="X125" s="31"/>
      <c r="Y125" s="31"/>
      <c r="Z125" s="31"/>
      <c r="AA125" s="31"/>
      <c r="AB125" s="31"/>
      <c r="AC125" s="31"/>
      <c r="AD125" s="31"/>
      <c r="AE125" s="31"/>
    </row>
    <row r="126" spans="1:31" s="2" customFormat="1" ht="16.5" customHeight="1">
      <c r="A126" s="31"/>
      <c r="B126" s="32"/>
      <c r="C126" s="33"/>
      <c r="D126" s="33"/>
      <c r="E126" s="243" t="str">
        <f>E9</f>
        <v>01 - Rekonštrukcia - Autobusová zastávka č.1 a</v>
      </c>
      <c r="F126" s="274"/>
      <c r="G126" s="274"/>
      <c r="H126" s="274"/>
      <c r="I126" s="33"/>
      <c r="J126" s="33"/>
      <c r="K126" s="33"/>
      <c r="L126" s="52"/>
      <c r="S126" s="31"/>
      <c r="T126" s="31"/>
      <c r="U126" s="31"/>
      <c r="V126" s="31"/>
      <c r="W126" s="31"/>
      <c r="X126" s="31"/>
      <c r="Y126" s="31"/>
      <c r="Z126" s="31"/>
      <c r="AA126" s="31"/>
      <c r="AB126" s="31"/>
      <c r="AC126" s="31"/>
      <c r="AD126" s="31"/>
      <c r="AE126" s="31"/>
    </row>
    <row r="127" spans="1:31" s="2" customFormat="1" ht="6.95" customHeight="1">
      <c r="A127" s="31"/>
      <c r="B127" s="32"/>
      <c r="C127" s="33"/>
      <c r="D127" s="33"/>
      <c r="E127" s="33"/>
      <c r="F127" s="33"/>
      <c r="G127" s="33"/>
      <c r="H127" s="33"/>
      <c r="I127" s="33"/>
      <c r="J127" s="33"/>
      <c r="K127" s="33"/>
      <c r="L127" s="52"/>
      <c r="S127" s="31"/>
      <c r="T127" s="31"/>
      <c r="U127" s="31"/>
      <c r="V127" s="31"/>
      <c r="W127" s="31"/>
      <c r="X127" s="31"/>
      <c r="Y127" s="31"/>
      <c r="Z127" s="31"/>
      <c r="AA127" s="31"/>
      <c r="AB127" s="31"/>
      <c r="AC127" s="31"/>
      <c r="AD127" s="31"/>
      <c r="AE127" s="31"/>
    </row>
    <row r="128" spans="1:31" s="2" customFormat="1" ht="12" customHeight="1">
      <c r="A128" s="31"/>
      <c r="B128" s="32"/>
      <c r="C128" s="26" t="s">
        <v>18</v>
      </c>
      <c r="D128" s="33"/>
      <c r="E128" s="33"/>
      <c r="F128" s="24" t="str">
        <f>F12</f>
        <v>Veľké Úľany</v>
      </c>
      <c r="G128" s="33"/>
      <c r="H128" s="33"/>
      <c r="I128" s="26" t="s">
        <v>20</v>
      </c>
      <c r="J128" s="67" t="str">
        <f>IF(J12="","",J12)</f>
        <v>16. 5. 2022</v>
      </c>
      <c r="K128" s="33"/>
      <c r="L128" s="52"/>
      <c r="S128" s="31"/>
      <c r="T128" s="31"/>
      <c r="U128" s="31"/>
      <c r="V128" s="31"/>
      <c r="W128" s="31"/>
      <c r="X128" s="31"/>
      <c r="Y128" s="31"/>
      <c r="Z128" s="31"/>
      <c r="AA128" s="31"/>
      <c r="AB128" s="31"/>
      <c r="AC128" s="31"/>
      <c r="AD128" s="31"/>
      <c r="AE128" s="31"/>
    </row>
    <row r="129" spans="1:65" s="2" customFormat="1" ht="6.95" customHeight="1">
      <c r="A129" s="31"/>
      <c r="B129" s="32"/>
      <c r="C129" s="33"/>
      <c r="D129" s="33"/>
      <c r="E129" s="33"/>
      <c r="F129" s="33"/>
      <c r="G129" s="33"/>
      <c r="H129" s="33"/>
      <c r="I129" s="33"/>
      <c r="J129" s="33"/>
      <c r="K129" s="33"/>
      <c r="L129" s="52"/>
      <c r="S129" s="31"/>
      <c r="T129" s="31"/>
      <c r="U129" s="31"/>
      <c r="V129" s="31"/>
      <c r="W129" s="31"/>
      <c r="X129" s="31"/>
      <c r="Y129" s="31"/>
      <c r="Z129" s="31"/>
      <c r="AA129" s="31"/>
      <c r="AB129" s="31"/>
      <c r="AC129" s="31"/>
      <c r="AD129" s="31"/>
      <c r="AE129" s="31"/>
    </row>
    <row r="130" spans="1:65" s="2" customFormat="1" ht="15.2" customHeight="1">
      <c r="A130" s="31"/>
      <c r="B130" s="32"/>
      <c r="C130" s="26" t="s">
        <v>22</v>
      </c>
      <c r="D130" s="33"/>
      <c r="E130" s="33"/>
      <c r="F130" s="24" t="str">
        <f>E15</f>
        <v>Obec Veľké Úľany</v>
      </c>
      <c r="G130" s="33"/>
      <c r="H130" s="33"/>
      <c r="I130" s="26" t="s">
        <v>28</v>
      </c>
      <c r="J130" s="29" t="str">
        <f>E21</f>
        <v>Ing. Pavol Száraz</v>
      </c>
      <c r="K130" s="33"/>
      <c r="L130" s="52"/>
      <c r="S130" s="31"/>
      <c r="T130" s="31"/>
      <c r="U130" s="31"/>
      <c r="V130" s="31"/>
      <c r="W130" s="31"/>
      <c r="X130" s="31"/>
      <c r="Y130" s="31"/>
      <c r="Z130" s="31"/>
      <c r="AA130" s="31"/>
      <c r="AB130" s="31"/>
      <c r="AC130" s="31"/>
      <c r="AD130" s="31"/>
      <c r="AE130" s="31"/>
    </row>
    <row r="131" spans="1:65" s="2" customFormat="1" ht="15.2" customHeight="1">
      <c r="A131" s="31"/>
      <c r="B131" s="32"/>
      <c r="C131" s="26" t="s">
        <v>26</v>
      </c>
      <c r="D131" s="33"/>
      <c r="E131" s="33"/>
      <c r="F131" s="24" t="str">
        <f>IF(E18="","",E18)</f>
        <v>Vyplň údaj</v>
      </c>
      <c r="G131" s="33"/>
      <c r="H131" s="33"/>
      <c r="I131" s="26" t="s">
        <v>32</v>
      </c>
      <c r="J131" s="29" t="str">
        <f>E24</f>
        <v xml:space="preserve"> </v>
      </c>
      <c r="K131" s="33"/>
      <c r="L131" s="52"/>
      <c r="S131" s="31"/>
      <c r="T131" s="31"/>
      <c r="U131" s="31"/>
      <c r="V131" s="31"/>
      <c r="W131" s="31"/>
      <c r="X131" s="31"/>
      <c r="Y131" s="31"/>
      <c r="Z131" s="31"/>
      <c r="AA131" s="31"/>
      <c r="AB131" s="31"/>
      <c r="AC131" s="31"/>
      <c r="AD131" s="31"/>
      <c r="AE131" s="31"/>
    </row>
    <row r="132" spans="1:65" s="2" customFormat="1" ht="10.35" customHeight="1">
      <c r="A132" s="31"/>
      <c r="B132" s="32"/>
      <c r="C132" s="33"/>
      <c r="D132" s="33"/>
      <c r="E132" s="33"/>
      <c r="F132" s="33"/>
      <c r="G132" s="33"/>
      <c r="H132" s="33"/>
      <c r="I132" s="33"/>
      <c r="J132" s="33"/>
      <c r="K132" s="33"/>
      <c r="L132" s="52"/>
      <c r="S132" s="31"/>
      <c r="T132" s="31"/>
      <c r="U132" s="31"/>
      <c r="V132" s="31"/>
      <c r="W132" s="31"/>
      <c r="X132" s="31"/>
      <c r="Y132" s="31"/>
      <c r="Z132" s="31"/>
      <c r="AA132" s="31"/>
      <c r="AB132" s="31"/>
      <c r="AC132" s="31"/>
      <c r="AD132" s="31"/>
      <c r="AE132" s="31"/>
    </row>
    <row r="133" spans="1:65" s="11" customFormat="1" ht="29.25" customHeight="1">
      <c r="A133" s="164"/>
      <c r="B133" s="165"/>
      <c r="C133" s="166" t="s">
        <v>115</v>
      </c>
      <c r="D133" s="167" t="s">
        <v>60</v>
      </c>
      <c r="E133" s="167" t="s">
        <v>56</v>
      </c>
      <c r="F133" s="167" t="s">
        <v>57</v>
      </c>
      <c r="G133" s="167" t="s">
        <v>116</v>
      </c>
      <c r="H133" s="167" t="s">
        <v>117</v>
      </c>
      <c r="I133" s="167" t="s">
        <v>118</v>
      </c>
      <c r="J133" s="168" t="s">
        <v>93</v>
      </c>
      <c r="K133" s="169" t="s">
        <v>119</v>
      </c>
      <c r="L133" s="170"/>
      <c r="M133" s="76" t="s">
        <v>1</v>
      </c>
      <c r="N133" s="77" t="s">
        <v>39</v>
      </c>
      <c r="O133" s="77" t="s">
        <v>120</v>
      </c>
      <c r="P133" s="77" t="s">
        <v>121</v>
      </c>
      <c r="Q133" s="77" t="s">
        <v>122</v>
      </c>
      <c r="R133" s="77" t="s">
        <v>123</v>
      </c>
      <c r="S133" s="77" t="s">
        <v>124</v>
      </c>
      <c r="T133" s="78" t="s">
        <v>125</v>
      </c>
      <c r="U133" s="164"/>
      <c r="V133" s="164"/>
      <c r="W133" s="164"/>
      <c r="X133" s="164"/>
      <c r="Y133" s="164"/>
      <c r="Z133" s="164"/>
      <c r="AA133" s="164"/>
      <c r="AB133" s="164"/>
      <c r="AC133" s="164"/>
      <c r="AD133" s="164"/>
      <c r="AE133" s="164"/>
    </row>
    <row r="134" spans="1:65" s="2" customFormat="1" ht="22.9" customHeight="1">
      <c r="A134" s="31"/>
      <c r="B134" s="32"/>
      <c r="C134" s="83" t="s">
        <v>94</v>
      </c>
      <c r="D134" s="33"/>
      <c r="E134" s="33"/>
      <c r="F134" s="33"/>
      <c r="G134" s="33"/>
      <c r="H134" s="33"/>
      <c r="I134" s="33"/>
      <c r="J134" s="171">
        <f>BK134</f>
        <v>0</v>
      </c>
      <c r="K134" s="33"/>
      <c r="L134" s="36"/>
      <c r="M134" s="79"/>
      <c r="N134" s="172"/>
      <c r="O134" s="80"/>
      <c r="P134" s="173">
        <f>P135+P174+P201</f>
        <v>0</v>
      </c>
      <c r="Q134" s="80"/>
      <c r="R134" s="173">
        <f>R135+R174+R201</f>
        <v>32.177477095589175</v>
      </c>
      <c r="S134" s="80"/>
      <c r="T134" s="174">
        <f>T135+T174+T201</f>
        <v>8.7509999999999994</v>
      </c>
      <c r="U134" s="31"/>
      <c r="V134" s="31"/>
      <c r="W134" s="31"/>
      <c r="X134" s="31"/>
      <c r="Y134" s="31"/>
      <c r="Z134" s="31"/>
      <c r="AA134" s="31"/>
      <c r="AB134" s="31"/>
      <c r="AC134" s="31"/>
      <c r="AD134" s="31"/>
      <c r="AE134" s="31"/>
      <c r="AT134" s="14" t="s">
        <v>74</v>
      </c>
      <c r="AU134" s="14" t="s">
        <v>95</v>
      </c>
      <c r="BK134" s="175">
        <f>BK135+BK174+BK201</f>
        <v>0</v>
      </c>
    </row>
    <row r="135" spans="1:65" s="12" customFormat="1" ht="25.9" customHeight="1">
      <c r="B135" s="176"/>
      <c r="C135" s="177"/>
      <c r="D135" s="178" t="s">
        <v>74</v>
      </c>
      <c r="E135" s="179" t="s">
        <v>126</v>
      </c>
      <c r="F135" s="179" t="s">
        <v>127</v>
      </c>
      <c r="G135" s="177"/>
      <c r="H135" s="177"/>
      <c r="I135" s="180"/>
      <c r="J135" s="181">
        <f>BK135</f>
        <v>0</v>
      </c>
      <c r="K135" s="177"/>
      <c r="L135" s="182"/>
      <c r="M135" s="183"/>
      <c r="N135" s="184"/>
      <c r="O135" s="184"/>
      <c r="P135" s="185">
        <f>P136+P143+P151+P153+P158+P163+P168+P172</f>
        <v>0</v>
      </c>
      <c r="Q135" s="184"/>
      <c r="R135" s="185">
        <f>R136+R143+R151+R153+R158+R163+R168+R172</f>
        <v>30.715333082469371</v>
      </c>
      <c r="S135" s="184"/>
      <c r="T135" s="186">
        <f>T136+T143+T151+T153+T158+T163+T168+T172</f>
        <v>8.75</v>
      </c>
      <c r="AR135" s="187" t="s">
        <v>83</v>
      </c>
      <c r="AT135" s="188" t="s">
        <v>74</v>
      </c>
      <c r="AU135" s="188" t="s">
        <v>75</v>
      </c>
      <c r="AY135" s="187" t="s">
        <v>128</v>
      </c>
      <c r="BK135" s="189">
        <f>BK136+BK143+BK151+BK153+BK158+BK163+BK168+BK172</f>
        <v>0</v>
      </c>
    </row>
    <row r="136" spans="1:65" s="12" customFormat="1" ht="22.9" customHeight="1">
      <c r="B136" s="176"/>
      <c r="C136" s="177"/>
      <c r="D136" s="178" t="s">
        <v>74</v>
      </c>
      <c r="E136" s="190" t="s">
        <v>83</v>
      </c>
      <c r="F136" s="190" t="s">
        <v>129</v>
      </c>
      <c r="G136" s="177"/>
      <c r="H136" s="177"/>
      <c r="I136" s="180"/>
      <c r="J136" s="191">
        <f>BK136</f>
        <v>0</v>
      </c>
      <c r="K136" s="177"/>
      <c r="L136" s="182"/>
      <c r="M136" s="183"/>
      <c r="N136" s="184"/>
      <c r="O136" s="184"/>
      <c r="P136" s="185">
        <f>SUM(P137:P142)</f>
        <v>0</v>
      </c>
      <c r="Q136" s="184"/>
      <c r="R136" s="185">
        <f>SUM(R137:R142)</f>
        <v>0</v>
      </c>
      <c r="S136" s="184"/>
      <c r="T136" s="186">
        <f>SUM(T137:T142)</f>
        <v>8.75</v>
      </c>
      <c r="AR136" s="187" t="s">
        <v>83</v>
      </c>
      <c r="AT136" s="188" t="s">
        <v>74</v>
      </c>
      <c r="AU136" s="188" t="s">
        <v>83</v>
      </c>
      <c r="AY136" s="187" t="s">
        <v>128</v>
      </c>
      <c r="BK136" s="189">
        <f>SUM(BK137:BK142)</f>
        <v>0</v>
      </c>
    </row>
    <row r="137" spans="1:65" s="2" customFormat="1" ht="33" customHeight="1">
      <c r="A137" s="31"/>
      <c r="B137" s="32"/>
      <c r="C137" s="192" t="s">
        <v>83</v>
      </c>
      <c r="D137" s="192" t="s">
        <v>130</v>
      </c>
      <c r="E137" s="193" t="s">
        <v>131</v>
      </c>
      <c r="F137" s="194" t="s">
        <v>132</v>
      </c>
      <c r="G137" s="195" t="s">
        <v>133</v>
      </c>
      <c r="H137" s="196">
        <v>12.5</v>
      </c>
      <c r="I137" s="197"/>
      <c r="J137" s="196">
        <f t="shared" ref="J137:J142" si="0">ROUND(I137*H137,3)</f>
        <v>0</v>
      </c>
      <c r="K137" s="198"/>
      <c r="L137" s="36"/>
      <c r="M137" s="199" t="s">
        <v>1</v>
      </c>
      <c r="N137" s="200" t="s">
        <v>41</v>
      </c>
      <c r="O137" s="72"/>
      <c r="P137" s="201">
        <f t="shared" ref="P137:P142" si="1">O137*H137</f>
        <v>0</v>
      </c>
      <c r="Q137" s="201">
        <v>0</v>
      </c>
      <c r="R137" s="201">
        <f t="shared" ref="R137:R142" si="2">Q137*H137</f>
        <v>0</v>
      </c>
      <c r="S137" s="201">
        <v>0.24</v>
      </c>
      <c r="T137" s="202">
        <f t="shared" ref="T137:T142" si="3">S137*H137</f>
        <v>3</v>
      </c>
      <c r="U137" s="31"/>
      <c r="V137" s="31"/>
      <c r="W137" s="31"/>
      <c r="X137" s="31"/>
      <c r="Y137" s="31"/>
      <c r="Z137" s="31"/>
      <c r="AA137" s="31"/>
      <c r="AB137" s="31"/>
      <c r="AC137" s="31"/>
      <c r="AD137" s="31"/>
      <c r="AE137" s="31"/>
      <c r="AR137" s="203" t="s">
        <v>134</v>
      </c>
      <c r="AT137" s="203" t="s">
        <v>130</v>
      </c>
      <c r="AU137" s="203" t="s">
        <v>135</v>
      </c>
      <c r="AY137" s="14" t="s">
        <v>128</v>
      </c>
      <c r="BE137" s="204">
        <f t="shared" ref="BE137:BE142" si="4">IF(N137="základná",J137,0)</f>
        <v>0</v>
      </c>
      <c r="BF137" s="204">
        <f t="shared" ref="BF137:BF142" si="5">IF(N137="znížená",J137,0)</f>
        <v>0</v>
      </c>
      <c r="BG137" s="204">
        <f t="shared" ref="BG137:BG142" si="6">IF(N137="zákl. prenesená",J137,0)</f>
        <v>0</v>
      </c>
      <c r="BH137" s="204">
        <f t="shared" ref="BH137:BH142" si="7">IF(N137="zníž. prenesená",J137,0)</f>
        <v>0</v>
      </c>
      <c r="BI137" s="204">
        <f t="shared" ref="BI137:BI142" si="8">IF(N137="nulová",J137,0)</f>
        <v>0</v>
      </c>
      <c r="BJ137" s="14" t="s">
        <v>135</v>
      </c>
      <c r="BK137" s="205">
        <f t="shared" ref="BK137:BK142" si="9">ROUND(I137*H137,3)</f>
        <v>0</v>
      </c>
      <c r="BL137" s="14" t="s">
        <v>134</v>
      </c>
      <c r="BM137" s="203" t="s">
        <v>136</v>
      </c>
    </row>
    <row r="138" spans="1:65" s="2" customFormat="1" ht="33" customHeight="1">
      <c r="A138" s="31"/>
      <c r="B138" s="32"/>
      <c r="C138" s="192" t="s">
        <v>135</v>
      </c>
      <c r="D138" s="192" t="s">
        <v>130</v>
      </c>
      <c r="E138" s="193" t="s">
        <v>137</v>
      </c>
      <c r="F138" s="194" t="s">
        <v>138</v>
      </c>
      <c r="G138" s="195" t="s">
        <v>133</v>
      </c>
      <c r="H138" s="196">
        <v>12.5</v>
      </c>
      <c r="I138" s="197"/>
      <c r="J138" s="196">
        <f t="shared" si="0"/>
        <v>0</v>
      </c>
      <c r="K138" s="198"/>
      <c r="L138" s="36"/>
      <c r="M138" s="199" t="s">
        <v>1</v>
      </c>
      <c r="N138" s="200" t="s">
        <v>41</v>
      </c>
      <c r="O138" s="72"/>
      <c r="P138" s="201">
        <f t="shared" si="1"/>
        <v>0</v>
      </c>
      <c r="Q138" s="201">
        <v>0</v>
      </c>
      <c r="R138" s="201">
        <f t="shared" si="2"/>
        <v>0</v>
      </c>
      <c r="S138" s="201">
        <v>0.23499999999999999</v>
      </c>
      <c r="T138" s="202">
        <f t="shared" si="3"/>
        <v>2.9375</v>
      </c>
      <c r="U138" s="31"/>
      <c r="V138" s="31"/>
      <c r="W138" s="31"/>
      <c r="X138" s="31"/>
      <c r="Y138" s="31"/>
      <c r="Z138" s="31"/>
      <c r="AA138" s="31"/>
      <c r="AB138" s="31"/>
      <c r="AC138" s="31"/>
      <c r="AD138" s="31"/>
      <c r="AE138" s="31"/>
      <c r="AR138" s="203" t="s">
        <v>134</v>
      </c>
      <c r="AT138" s="203" t="s">
        <v>130</v>
      </c>
      <c r="AU138" s="203" t="s">
        <v>135</v>
      </c>
      <c r="AY138" s="14" t="s">
        <v>128</v>
      </c>
      <c r="BE138" s="204">
        <f t="shared" si="4"/>
        <v>0</v>
      </c>
      <c r="BF138" s="204">
        <f t="shared" si="5"/>
        <v>0</v>
      </c>
      <c r="BG138" s="204">
        <f t="shared" si="6"/>
        <v>0</v>
      </c>
      <c r="BH138" s="204">
        <f t="shared" si="7"/>
        <v>0</v>
      </c>
      <c r="BI138" s="204">
        <f t="shared" si="8"/>
        <v>0</v>
      </c>
      <c r="BJ138" s="14" t="s">
        <v>135</v>
      </c>
      <c r="BK138" s="205">
        <f t="shared" si="9"/>
        <v>0</v>
      </c>
      <c r="BL138" s="14" t="s">
        <v>134</v>
      </c>
      <c r="BM138" s="203" t="s">
        <v>139</v>
      </c>
    </row>
    <row r="139" spans="1:65" s="2" customFormat="1" ht="33" customHeight="1">
      <c r="A139" s="31"/>
      <c r="B139" s="32"/>
      <c r="C139" s="192" t="s">
        <v>140</v>
      </c>
      <c r="D139" s="192" t="s">
        <v>130</v>
      </c>
      <c r="E139" s="193" t="s">
        <v>141</v>
      </c>
      <c r="F139" s="194" t="s">
        <v>142</v>
      </c>
      <c r="G139" s="195" t="s">
        <v>133</v>
      </c>
      <c r="H139" s="196">
        <v>12.5</v>
      </c>
      <c r="I139" s="197"/>
      <c r="J139" s="196">
        <f t="shared" si="0"/>
        <v>0</v>
      </c>
      <c r="K139" s="198"/>
      <c r="L139" s="36"/>
      <c r="M139" s="199" t="s">
        <v>1</v>
      </c>
      <c r="N139" s="200" t="s">
        <v>41</v>
      </c>
      <c r="O139" s="72"/>
      <c r="P139" s="201">
        <f t="shared" si="1"/>
        <v>0</v>
      </c>
      <c r="Q139" s="201">
        <v>0</v>
      </c>
      <c r="R139" s="201">
        <f t="shared" si="2"/>
        <v>0</v>
      </c>
      <c r="S139" s="201">
        <v>0.22500000000000001</v>
      </c>
      <c r="T139" s="202">
        <f t="shared" si="3"/>
        <v>2.8125</v>
      </c>
      <c r="U139" s="31"/>
      <c r="V139" s="31"/>
      <c r="W139" s="31"/>
      <c r="X139" s="31"/>
      <c r="Y139" s="31"/>
      <c r="Z139" s="31"/>
      <c r="AA139" s="31"/>
      <c r="AB139" s="31"/>
      <c r="AC139" s="31"/>
      <c r="AD139" s="31"/>
      <c r="AE139" s="31"/>
      <c r="AR139" s="203" t="s">
        <v>134</v>
      </c>
      <c r="AT139" s="203" t="s">
        <v>130</v>
      </c>
      <c r="AU139" s="203" t="s">
        <v>135</v>
      </c>
      <c r="AY139" s="14" t="s">
        <v>128</v>
      </c>
      <c r="BE139" s="204">
        <f t="shared" si="4"/>
        <v>0</v>
      </c>
      <c r="BF139" s="204">
        <f t="shared" si="5"/>
        <v>0</v>
      </c>
      <c r="BG139" s="204">
        <f t="shared" si="6"/>
        <v>0</v>
      </c>
      <c r="BH139" s="204">
        <f t="shared" si="7"/>
        <v>0</v>
      </c>
      <c r="BI139" s="204">
        <f t="shared" si="8"/>
        <v>0</v>
      </c>
      <c r="BJ139" s="14" t="s">
        <v>135</v>
      </c>
      <c r="BK139" s="205">
        <f t="shared" si="9"/>
        <v>0</v>
      </c>
      <c r="BL139" s="14" t="s">
        <v>134</v>
      </c>
      <c r="BM139" s="203" t="s">
        <v>143</v>
      </c>
    </row>
    <row r="140" spans="1:65" s="2" customFormat="1" ht="21.75" customHeight="1">
      <c r="A140" s="31"/>
      <c r="B140" s="32"/>
      <c r="C140" s="192" t="s">
        <v>134</v>
      </c>
      <c r="D140" s="192" t="s">
        <v>130</v>
      </c>
      <c r="E140" s="193" t="s">
        <v>144</v>
      </c>
      <c r="F140" s="194" t="s">
        <v>145</v>
      </c>
      <c r="G140" s="195" t="s">
        <v>146</v>
      </c>
      <c r="H140" s="196">
        <v>3.3580000000000001</v>
      </c>
      <c r="I140" s="197"/>
      <c r="J140" s="196">
        <f t="shared" si="0"/>
        <v>0</v>
      </c>
      <c r="K140" s="198"/>
      <c r="L140" s="36"/>
      <c r="M140" s="199" t="s">
        <v>1</v>
      </c>
      <c r="N140" s="200" t="s">
        <v>41</v>
      </c>
      <c r="O140" s="72"/>
      <c r="P140" s="201">
        <f t="shared" si="1"/>
        <v>0</v>
      </c>
      <c r="Q140" s="201">
        <v>0</v>
      </c>
      <c r="R140" s="201">
        <f t="shared" si="2"/>
        <v>0</v>
      </c>
      <c r="S140" s="201">
        <v>0</v>
      </c>
      <c r="T140" s="202">
        <f t="shared" si="3"/>
        <v>0</v>
      </c>
      <c r="U140" s="31"/>
      <c r="V140" s="31"/>
      <c r="W140" s="31"/>
      <c r="X140" s="31"/>
      <c r="Y140" s="31"/>
      <c r="Z140" s="31"/>
      <c r="AA140" s="31"/>
      <c r="AB140" s="31"/>
      <c r="AC140" s="31"/>
      <c r="AD140" s="31"/>
      <c r="AE140" s="31"/>
      <c r="AR140" s="203" t="s">
        <v>134</v>
      </c>
      <c r="AT140" s="203" t="s">
        <v>130</v>
      </c>
      <c r="AU140" s="203" t="s">
        <v>135</v>
      </c>
      <c r="AY140" s="14" t="s">
        <v>128</v>
      </c>
      <c r="BE140" s="204">
        <f t="shared" si="4"/>
        <v>0</v>
      </c>
      <c r="BF140" s="204">
        <f t="shared" si="5"/>
        <v>0</v>
      </c>
      <c r="BG140" s="204">
        <f t="shared" si="6"/>
        <v>0</v>
      </c>
      <c r="BH140" s="204">
        <f t="shared" si="7"/>
        <v>0</v>
      </c>
      <c r="BI140" s="204">
        <f t="shared" si="8"/>
        <v>0</v>
      </c>
      <c r="BJ140" s="14" t="s">
        <v>135</v>
      </c>
      <c r="BK140" s="205">
        <f t="shared" si="9"/>
        <v>0</v>
      </c>
      <c r="BL140" s="14" t="s">
        <v>134</v>
      </c>
      <c r="BM140" s="203" t="s">
        <v>147</v>
      </c>
    </row>
    <row r="141" spans="1:65" s="2" customFormat="1" ht="33" customHeight="1">
      <c r="A141" s="31"/>
      <c r="B141" s="32"/>
      <c r="C141" s="192" t="s">
        <v>148</v>
      </c>
      <c r="D141" s="192" t="s">
        <v>130</v>
      </c>
      <c r="E141" s="193" t="s">
        <v>149</v>
      </c>
      <c r="F141" s="194" t="s">
        <v>150</v>
      </c>
      <c r="G141" s="195" t="s">
        <v>146</v>
      </c>
      <c r="H141" s="196">
        <v>3.3580000000000001</v>
      </c>
      <c r="I141" s="197"/>
      <c r="J141" s="196">
        <f t="shared" si="0"/>
        <v>0</v>
      </c>
      <c r="K141" s="198"/>
      <c r="L141" s="36"/>
      <c r="M141" s="199" t="s">
        <v>1</v>
      </c>
      <c r="N141" s="200" t="s">
        <v>41</v>
      </c>
      <c r="O141" s="72"/>
      <c r="P141" s="201">
        <f t="shared" si="1"/>
        <v>0</v>
      </c>
      <c r="Q141" s="201">
        <v>0</v>
      </c>
      <c r="R141" s="201">
        <f t="shared" si="2"/>
        <v>0</v>
      </c>
      <c r="S141" s="201">
        <v>0</v>
      </c>
      <c r="T141" s="202">
        <f t="shared" si="3"/>
        <v>0</v>
      </c>
      <c r="U141" s="31"/>
      <c r="V141" s="31"/>
      <c r="W141" s="31"/>
      <c r="X141" s="31"/>
      <c r="Y141" s="31"/>
      <c r="Z141" s="31"/>
      <c r="AA141" s="31"/>
      <c r="AB141" s="31"/>
      <c r="AC141" s="31"/>
      <c r="AD141" s="31"/>
      <c r="AE141" s="31"/>
      <c r="AR141" s="203" t="s">
        <v>134</v>
      </c>
      <c r="AT141" s="203" t="s">
        <v>130</v>
      </c>
      <c r="AU141" s="203" t="s">
        <v>135</v>
      </c>
      <c r="AY141" s="14" t="s">
        <v>128</v>
      </c>
      <c r="BE141" s="204">
        <f t="shared" si="4"/>
        <v>0</v>
      </c>
      <c r="BF141" s="204">
        <f t="shared" si="5"/>
        <v>0</v>
      </c>
      <c r="BG141" s="204">
        <f t="shared" si="6"/>
        <v>0</v>
      </c>
      <c r="BH141" s="204">
        <f t="shared" si="7"/>
        <v>0</v>
      </c>
      <c r="BI141" s="204">
        <f t="shared" si="8"/>
        <v>0</v>
      </c>
      <c r="BJ141" s="14" t="s">
        <v>135</v>
      </c>
      <c r="BK141" s="205">
        <f t="shared" si="9"/>
        <v>0</v>
      </c>
      <c r="BL141" s="14" t="s">
        <v>134</v>
      </c>
      <c r="BM141" s="203" t="s">
        <v>151</v>
      </c>
    </row>
    <row r="142" spans="1:65" s="2" customFormat="1" ht="16.5" customHeight="1">
      <c r="A142" s="31"/>
      <c r="B142" s="32"/>
      <c r="C142" s="192" t="s">
        <v>152</v>
      </c>
      <c r="D142" s="192" t="s">
        <v>130</v>
      </c>
      <c r="E142" s="193" t="s">
        <v>153</v>
      </c>
      <c r="F142" s="194" t="s">
        <v>154</v>
      </c>
      <c r="G142" s="195" t="s">
        <v>146</v>
      </c>
      <c r="H142" s="196">
        <v>3.3580000000000001</v>
      </c>
      <c r="I142" s="197"/>
      <c r="J142" s="196">
        <f t="shared" si="0"/>
        <v>0</v>
      </c>
      <c r="K142" s="198"/>
      <c r="L142" s="36"/>
      <c r="M142" s="199" t="s">
        <v>1</v>
      </c>
      <c r="N142" s="200" t="s">
        <v>41</v>
      </c>
      <c r="O142" s="72"/>
      <c r="P142" s="201">
        <f t="shared" si="1"/>
        <v>0</v>
      </c>
      <c r="Q142" s="201">
        <v>0</v>
      </c>
      <c r="R142" s="201">
        <f t="shared" si="2"/>
        <v>0</v>
      </c>
      <c r="S142" s="201">
        <v>0</v>
      </c>
      <c r="T142" s="202">
        <f t="shared" si="3"/>
        <v>0</v>
      </c>
      <c r="U142" s="31"/>
      <c r="V142" s="31"/>
      <c r="W142" s="31"/>
      <c r="X142" s="31"/>
      <c r="Y142" s="31"/>
      <c r="Z142" s="31"/>
      <c r="AA142" s="31"/>
      <c r="AB142" s="31"/>
      <c r="AC142" s="31"/>
      <c r="AD142" s="31"/>
      <c r="AE142" s="31"/>
      <c r="AR142" s="203" t="s">
        <v>134</v>
      </c>
      <c r="AT142" s="203" t="s">
        <v>130</v>
      </c>
      <c r="AU142" s="203" t="s">
        <v>135</v>
      </c>
      <c r="AY142" s="14" t="s">
        <v>128</v>
      </c>
      <c r="BE142" s="204">
        <f t="shared" si="4"/>
        <v>0</v>
      </c>
      <c r="BF142" s="204">
        <f t="shared" si="5"/>
        <v>0</v>
      </c>
      <c r="BG142" s="204">
        <f t="shared" si="6"/>
        <v>0</v>
      </c>
      <c r="BH142" s="204">
        <f t="shared" si="7"/>
        <v>0</v>
      </c>
      <c r="BI142" s="204">
        <f t="shared" si="8"/>
        <v>0</v>
      </c>
      <c r="BJ142" s="14" t="s">
        <v>135</v>
      </c>
      <c r="BK142" s="205">
        <f t="shared" si="9"/>
        <v>0</v>
      </c>
      <c r="BL142" s="14" t="s">
        <v>134</v>
      </c>
      <c r="BM142" s="203" t="s">
        <v>155</v>
      </c>
    </row>
    <row r="143" spans="1:65" s="12" customFormat="1" ht="22.9" customHeight="1">
      <c r="B143" s="176"/>
      <c r="C143" s="177"/>
      <c r="D143" s="178" t="s">
        <v>74</v>
      </c>
      <c r="E143" s="190" t="s">
        <v>135</v>
      </c>
      <c r="F143" s="190" t="s">
        <v>156</v>
      </c>
      <c r="G143" s="177"/>
      <c r="H143" s="177"/>
      <c r="I143" s="180"/>
      <c r="J143" s="191">
        <f>BK143</f>
        <v>0</v>
      </c>
      <c r="K143" s="177"/>
      <c r="L143" s="182"/>
      <c r="M143" s="183"/>
      <c r="N143" s="184"/>
      <c r="O143" s="184"/>
      <c r="P143" s="185">
        <f>SUM(P144:P150)</f>
        <v>0</v>
      </c>
      <c r="Q143" s="184"/>
      <c r="R143" s="185">
        <f>SUM(R144:R150)</f>
        <v>12.66113406</v>
      </c>
      <c r="S143" s="184"/>
      <c r="T143" s="186">
        <f>SUM(T144:T150)</f>
        <v>0</v>
      </c>
      <c r="AR143" s="187" t="s">
        <v>83</v>
      </c>
      <c r="AT143" s="188" t="s">
        <v>74</v>
      </c>
      <c r="AU143" s="188" t="s">
        <v>83</v>
      </c>
      <c r="AY143" s="187" t="s">
        <v>128</v>
      </c>
      <c r="BK143" s="189">
        <f>SUM(BK144:BK150)</f>
        <v>0</v>
      </c>
    </row>
    <row r="144" spans="1:65" s="2" customFormat="1" ht="16.5" customHeight="1">
      <c r="A144" s="31"/>
      <c r="B144" s="32"/>
      <c r="C144" s="192" t="s">
        <v>157</v>
      </c>
      <c r="D144" s="192" t="s">
        <v>130</v>
      </c>
      <c r="E144" s="193" t="s">
        <v>158</v>
      </c>
      <c r="F144" s="194" t="s">
        <v>159</v>
      </c>
      <c r="G144" s="195" t="s">
        <v>146</v>
      </c>
      <c r="H144" s="196">
        <v>1.377</v>
      </c>
      <c r="I144" s="197"/>
      <c r="J144" s="196">
        <f t="shared" ref="J144:J150" si="10">ROUND(I144*H144,3)</f>
        <v>0</v>
      </c>
      <c r="K144" s="198"/>
      <c r="L144" s="36"/>
      <c r="M144" s="199" t="s">
        <v>1</v>
      </c>
      <c r="N144" s="200" t="s">
        <v>41</v>
      </c>
      <c r="O144" s="72"/>
      <c r="P144" s="201">
        <f t="shared" ref="P144:P150" si="11">O144*H144</f>
        <v>0</v>
      </c>
      <c r="Q144" s="201">
        <v>2.0663999999999998</v>
      </c>
      <c r="R144" s="201">
        <f t="shared" ref="R144:R150" si="12">Q144*H144</f>
        <v>2.8454327999999998</v>
      </c>
      <c r="S144" s="201">
        <v>0</v>
      </c>
      <c r="T144" s="202">
        <f t="shared" ref="T144:T150" si="13">S144*H144</f>
        <v>0</v>
      </c>
      <c r="U144" s="31"/>
      <c r="V144" s="31"/>
      <c r="W144" s="31"/>
      <c r="X144" s="31"/>
      <c r="Y144" s="31"/>
      <c r="Z144" s="31"/>
      <c r="AA144" s="31"/>
      <c r="AB144" s="31"/>
      <c r="AC144" s="31"/>
      <c r="AD144" s="31"/>
      <c r="AE144" s="31"/>
      <c r="AR144" s="203" t="s">
        <v>134</v>
      </c>
      <c r="AT144" s="203" t="s">
        <v>130</v>
      </c>
      <c r="AU144" s="203" t="s">
        <v>135</v>
      </c>
      <c r="AY144" s="14" t="s">
        <v>128</v>
      </c>
      <c r="BE144" s="204">
        <f t="shared" ref="BE144:BE150" si="14">IF(N144="základná",J144,0)</f>
        <v>0</v>
      </c>
      <c r="BF144" s="204">
        <f t="shared" ref="BF144:BF150" si="15">IF(N144="znížená",J144,0)</f>
        <v>0</v>
      </c>
      <c r="BG144" s="204">
        <f t="shared" ref="BG144:BG150" si="16">IF(N144="zákl. prenesená",J144,0)</f>
        <v>0</v>
      </c>
      <c r="BH144" s="204">
        <f t="shared" ref="BH144:BH150" si="17">IF(N144="zníž. prenesená",J144,0)</f>
        <v>0</v>
      </c>
      <c r="BI144" s="204">
        <f t="shared" ref="BI144:BI150" si="18">IF(N144="nulová",J144,0)</f>
        <v>0</v>
      </c>
      <c r="BJ144" s="14" t="s">
        <v>135</v>
      </c>
      <c r="BK144" s="205">
        <f t="shared" ref="BK144:BK150" si="19">ROUND(I144*H144,3)</f>
        <v>0</v>
      </c>
      <c r="BL144" s="14" t="s">
        <v>134</v>
      </c>
      <c r="BM144" s="203" t="s">
        <v>160</v>
      </c>
    </row>
    <row r="145" spans="1:65" s="2" customFormat="1" ht="24.2" customHeight="1">
      <c r="A145" s="31"/>
      <c r="B145" s="32"/>
      <c r="C145" s="192" t="s">
        <v>161</v>
      </c>
      <c r="D145" s="192" t="s">
        <v>130</v>
      </c>
      <c r="E145" s="193" t="s">
        <v>162</v>
      </c>
      <c r="F145" s="194" t="s">
        <v>163</v>
      </c>
      <c r="G145" s="195" t="s">
        <v>146</v>
      </c>
      <c r="H145" s="196">
        <v>1.3680000000000001</v>
      </c>
      <c r="I145" s="197"/>
      <c r="J145" s="196">
        <f t="shared" si="10"/>
        <v>0</v>
      </c>
      <c r="K145" s="198"/>
      <c r="L145" s="36"/>
      <c r="M145" s="199" t="s">
        <v>1</v>
      </c>
      <c r="N145" s="200" t="s">
        <v>41</v>
      </c>
      <c r="O145" s="72"/>
      <c r="P145" s="201">
        <f t="shared" si="11"/>
        <v>0</v>
      </c>
      <c r="Q145" s="201">
        <v>2.4157199999999999</v>
      </c>
      <c r="R145" s="201">
        <f t="shared" si="12"/>
        <v>3.30470496</v>
      </c>
      <c r="S145" s="201">
        <v>0</v>
      </c>
      <c r="T145" s="202">
        <f t="shared" si="13"/>
        <v>0</v>
      </c>
      <c r="U145" s="31"/>
      <c r="V145" s="31"/>
      <c r="W145" s="31"/>
      <c r="X145" s="31"/>
      <c r="Y145" s="31"/>
      <c r="Z145" s="31"/>
      <c r="AA145" s="31"/>
      <c r="AB145" s="31"/>
      <c r="AC145" s="31"/>
      <c r="AD145" s="31"/>
      <c r="AE145" s="31"/>
      <c r="AR145" s="203" t="s">
        <v>134</v>
      </c>
      <c r="AT145" s="203" t="s">
        <v>130</v>
      </c>
      <c r="AU145" s="203" t="s">
        <v>135</v>
      </c>
      <c r="AY145" s="14" t="s">
        <v>128</v>
      </c>
      <c r="BE145" s="204">
        <f t="shared" si="14"/>
        <v>0</v>
      </c>
      <c r="BF145" s="204">
        <f t="shared" si="15"/>
        <v>0</v>
      </c>
      <c r="BG145" s="204">
        <f t="shared" si="16"/>
        <v>0</v>
      </c>
      <c r="BH145" s="204">
        <f t="shared" si="17"/>
        <v>0</v>
      </c>
      <c r="BI145" s="204">
        <f t="shared" si="18"/>
        <v>0</v>
      </c>
      <c r="BJ145" s="14" t="s">
        <v>135</v>
      </c>
      <c r="BK145" s="205">
        <f t="shared" si="19"/>
        <v>0</v>
      </c>
      <c r="BL145" s="14" t="s">
        <v>134</v>
      </c>
      <c r="BM145" s="203" t="s">
        <v>164</v>
      </c>
    </row>
    <row r="146" spans="1:65" s="2" customFormat="1" ht="24.2" customHeight="1">
      <c r="A146" s="31"/>
      <c r="B146" s="32"/>
      <c r="C146" s="192" t="s">
        <v>165</v>
      </c>
      <c r="D146" s="192" t="s">
        <v>130</v>
      </c>
      <c r="E146" s="193" t="s">
        <v>166</v>
      </c>
      <c r="F146" s="194" t="s">
        <v>167</v>
      </c>
      <c r="G146" s="195" t="s">
        <v>133</v>
      </c>
      <c r="H146" s="196">
        <v>2.19</v>
      </c>
      <c r="I146" s="197"/>
      <c r="J146" s="196">
        <f t="shared" si="10"/>
        <v>0</v>
      </c>
      <c r="K146" s="198"/>
      <c r="L146" s="36"/>
      <c r="M146" s="199" t="s">
        <v>1</v>
      </c>
      <c r="N146" s="200" t="s">
        <v>41</v>
      </c>
      <c r="O146" s="72"/>
      <c r="P146" s="201">
        <f t="shared" si="11"/>
        <v>0</v>
      </c>
      <c r="Q146" s="201">
        <v>4.0699999999999998E-3</v>
      </c>
      <c r="R146" s="201">
        <f t="shared" si="12"/>
        <v>8.913299999999999E-3</v>
      </c>
      <c r="S146" s="201">
        <v>0</v>
      </c>
      <c r="T146" s="202">
        <f t="shared" si="13"/>
        <v>0</v>
      </c>
      <c r="U146" s="31"/>
      <c r="V146" s="31"/>
      <c r="W146" s="31"/>
      <c r="X146" s="31"/>
      <c r="Y146" s="31"/>
      <c r="Z146" s="31"/>
      <c r="AA146" s="31"/>
      <c r="AB146" s="31"/>
      <c r="AC146" s="31"/>
      <c r="AD146" s="31"/>
      <c r="AE146" s="31"/>
      <c r="AR146" s="203" t="s">
        <v>134</v>
      </c>
      <c r="AT146" s="203" t="s">
        <v>130</v>
      </c>
      <c r="AU146" s="203" t="s">
        <v>135</v>
      </c>
      <c r="AY146" s="14" t="s">
        <v>128</v>
      </c>
      <c r="BE146" s="204">
        <f t="shared" si="14"/>
        <v>0</v>
      </c>
      <c r="BF146" s="204">
        <f t="shared" si="15"/>
        <v>0</v>
      </c>
      <c r="BG146" s="204">
        <f t="shared" si="16"/>
        <v>0</v>
      </c>
      <c r="BH146" s="204">
        <f t="shared" si="17"/>
        <v>0</v>
      </c>
      <c r="BI146" s="204">
        <f t="shared" si="18"/>
        <v>0</v>
      </c>
      <c r="BJ146" s="14" t="s">
        <v>135</v>
      </c>
      <c r="BK146" s="205">
        <f t="shared" si="19"/>
        <v>0</v>
      </c>
      <c r="BL146" s="14" t="s">
        <v>134</v>
      </c>
      <c r="BM146" s="203" t="s">
        <v>168</v>
      </c>
    </row>
    <row r="147" spans="1:65" s="2" customFormat="1" ht="24.2" customHeight="1">
      <c r="A147" s="31"/>
      <c r="B147" s="32"/>
      <c r="C147" s="192" t="s">
        <v>169</v>
      </c>
      <c r="D147" s="192" t="s">
        <v>130</v>
      </c>
      <c r="E147" s="193" t="s">
        <v>170</v>
      </c>
      <c r="F147" s="194" t="s">
        <v>171</v>
      </c>
      <c r="G147" s="195" t="s">
        <v>133</v>
      </c>
      <c r="H147" s="196">
        <v>2.19</v>
      </c>
      <c r="I147" s="197"/>
      <c r="J147" s="196">
        <f t="shared" si="10"/>
        <v>0</v>
      </c>
      <c r="K147" s="198"/>
      <c r="L147" s="36"/>
      <c r="M147" s="199" t="s">
        <v>1</v>
      </c>
      <c r="N147" s="200" t="s">
        <v>41</v>
      </c>
      <c r="O147" s="72"/>
      <c r="P147" s="201">
        <f t="shared" si="11"/>
        <v>0</v>
      </c>
      <c r="Q147" s="201">
        <v>0</v>
      </c>
      <c r="R147" s="201">
        <f t="shared" si="12"/>
        <v>0</v>
      </c>
      <c r="S147" s="201">
        <v>0</v>
      </c>
      <c r="T147" s="202">
        <f t="shared" si="13"/>
        <v>0</v>
      </c>
      <c r="U147" s="31"/>
      <c r="V147" s="31"/>
      <c r="W147" s="31"/>
      <c r="X147" s="31"/>
      <c r="Y147" s="31"/>
      <c r="Z147" s="31"/>
      <c r="AA147" s="31"/>
      <c r="AB147" s="31"/>
      <c r="AC147" s="31"/>
      <c r="AD147" s="31"/>
      <c r="AE147" s="31"/>
      <c r="AR147" s="203" t="s">
        <v>134</v>
      </c>
      <c r="AT147" s="203" t="s">
        <v>130</v>
      </c>
      <c r="AU147" s="203" t="s">
        <v>135</v>
      </c>
      <c r="AY147" s="14" t="s">
        <v>128</v>
      </c>
      <c r="BE147" s="204">
        <f t="shared" si="14"/>
        <v>0</v>
      </c>
      <c r="BF147" s="204">
        <f t="shared" si="15"/>
        <v>0</v>
      </c>
      <c r="BG147" s="204">
        <f t="shared" si="16"/>
        <v>0</v>
      </c>
      <c r="BH147" s="204">
        <f t="shared" si="17"/>
        <v>0</v>
      </c>
      <c r="BI147" s="204">
        <f t="shared" si="18"/>
        <v>0</v>
      </c>
      <c r="BJ147" s="14" t="s">
        <v>135</v>
      </c>
      <c r="BK147" s="205">
        <f t="shared" si="19"/>
        <v>0</v>
      </c>
      <c r="BL147" s="14" t="s">
        <v>134</v>
      </c>
      <c r="BM147" s="203" t="s">
        <v>172</v>
      </c>
    </row>
    <row r="148" spans="1:65" s="2" customFormat="1" ht="16.5" customHeight="1">
      <c r="A148" s="31"/>
      <c r="B148" s="32"/>
      <c r="C148" s="192" t="s">
        <v>173</v>
      </c>
      <c r="D148" s="192" t="s">
        <v>130</v>
      </c>
      <c r="E148" s="193" t="s">
        <v>174</v>
      </c>
      <c r="F148" s="194" t="s">
        <v>175</v>
      </c>
      <c r="G148" s="195" t="s">
        <v>176</v>
      </c>
      <c r="H148" s="196">
        <v>0.3</v>
      </c>
      <c r="I148" s="197"/>
      <c r="J148" s="196">
        <f t="shared" si="10"/>
        <v>0</v>
      </c>
      <c r="K148" s="198"/>
      <c r="L148" s="36"/>
      <c r="M148" s="199" t="s">
        <v>1</v>
      </c>
      <c r="N148" s="200" t="s">
        <v>41</v>
      </c>
      <c r="O148" s="72"/>
      <c r="P148" s="201">
        <f t="shared" si="11"/>
        <v>0</v>
      </c>
      <c r="Q148" s="201">
        <v>1.20296</v>
      </c>
      <c r="R148" s="201">
        <f t="shared" si="12"/>
        <v>0.36088799999999999</v>
      </c>
      <c r="S148" s="201">
        <v>0</v>
      </c>
      <c r="T148" s="202">
        <f t="shared" si="13"/>
        <v>0</v>
      </c>
      <c r="U148" s="31"/>
      <c r="V148" s="31"/>
      <c r="W148" s="31"/>
      <c r="X148" s="31"/>
      <c r="Y148" s="31"/>
      <c r="Z148" s="31"/>
      <c r="AA148" s="31"/>
      <c r="AB148" s="31"/>
      <c r="AC148" s="31"/>
      <c r="AD148" s="31"/>
      <c r="AE148" s="31"/>
      <c r="AR148" s="203" t="s">
        <v>134</v>
      </c>
      <c r="AT148" s="203" t="s">
        <v>130</v>
      </c>
      <c r="AU148" s="203" t="s">
        <v>135</v>
      </c>
      <c r="AY148" s="14" t="s">
        <v>128</v>
      </c>
      <c r="BE148" s="204">
        <f t="shared" si="14"/>
        <v>0</v>
      </c>
      <c r="BF148" s="204">
        <f t="shared" si="15"/>
        <v>0</v>
      </c>
      <c r="BG148" s="204">
        <f t="shared" si="16"/>
        <v>0</v>
      </c>
      <c r="BH148" s="204">
        <f t="shared" si="17"/>
        <v>0</v>
      </c>
      <c r="BI148" s="204">
        <f t="shared" si="18"/>
        <v>0</v>
      </c>
      <c r="BJ148" s="14" t="s">
        <v>135</v>
      </c>
      <c r="BK148" s="205">
        <f t="shared" si="19"/>
        <v>0</v>
      </c>
      <c r="BL148" s="14" t="s">
        <v>134</v>
      </c>
      <c r="BM148" s="203" t="s">
        <v>177</v>
      </c>
    </row>
    <row r="149" spans="1:65" s="2" customFormat="1" ht="24.2" customHeight="1">
      <c r="A149" s="31"/>
      <c r="B149" s="32"/>
      <c r="C149" s="192" t="s">
        <v>178</v>
      </c>
      <c r="D149" s="192" t="s">
        <v>130</v>
      </c>
      <c r="E149" s="193" t="s">
        <v>179</v>
      </c>
      <c r="F149" s="194" t="s">
        <v>180</v>
      </c>
      <c r="G149" s="195" t="s">
        <v>146</v>
      </c>
      <c r="H149" s="196">
        <v>2.5</v>
      </c>
      <c r="I149" s="197"/>
      <c r="J149" s="196">
        <f t="shared" si="10"/>
        <v>0</v>
      </c>
      <c r="K149" s="198"/>
      <c r="L149" s="36"/>
      <c r="M149" s="199" t="s">
        <v>1</v>
      </c>
      <c r="N149" s="200" t="s">
        <v>41</v>
      </c>
      <c r="O149" s="72"/>
      <c r="P149" s="201">
        <f t="shared" si="11"/>
        <v>0</v>
      </c>
      <c r="Q149" s="201">
        <v>2.4157199999999999</v>
      </c>
      <c r="R149" s="201">
        <f t="shared" si="12"/>
        <v>6.0392999999999999</v>
      </c>
      <c r="S149" s="201">
        <v>0</v>
      </c>
      <c r="T149" s="202">
        <f t="shared" si="13"/>
        <v>0</v>
      </c>
      <c r="U149" s="31"/>
      <c r="V149" s="31"/>
      <c r="W149" s="31"/>
      <c r="X149" s="31"/>
      <c r="Y149" s="31"/>
      <c r="Z149" s="31"/>
      <c r="AA149" s="31"/>
      <c r="AB149" s="31"/>
      <c r="AC149" s="31"/>
      <c r="AD149" s="31"/>
      <c r="AE149" s="31"/>
      <c r="AR149" s="203" t="s">
        <v>134</v>
      </c>
      <c r="AT149" s="203" t="s">
        <v>130</v>
      </c>
      <c r="AU149" s="203" t="s">
        <v>135</v>
      </c>
      <c r="AY149" s="14" t="s">
        <v>128</v>
      </c>
      <c r="BE149" s="204">
        <f t="shared" si="14"/>
        <v>0</v>
      </c>
      <c r="BF149" s="204">
        <f t="shared" si="15"/>
        <v>0</v>
      </c>
      <c r="BG149" s="204">
        <f t="shared" si="16"/>
        <v>0</v>
      </c>
      <c r="BH149" s="204">
        <f t="shared" si="17"/>
        <v>0</v>
      </c>
      <c r="BI149" s="204">
        <f t="shared" si="18"/>
        <v>0</v>
      </c>
      <c r="BJ149" s="14" t="s">
        <v>135</v>
      </c>
      <c r="BK149" s="205">
        <f t="shared" si="19"/>
        <v>0</v>
      </c>
      <c r="BL149" s="14" t="s">
        <v>134</v>
      </c>
      <c r="BM149" s="203" t="s">
        <v>181</v>
      </c>
    </row>
    <row r="150" spans="1:65" s="2" customFormat="1" ht="16.5" customHeight="1">
      <c r="A150" s="31"/>
      <c r="B150" s="32"/>
      <c r="C150" s="192" t="s">
        <v>182</v>
      </c>
      <c r="D150" s="192" t="s">
        <v>130</v>
      </c>
      <c r="E150" s="193" t="s">
        <v>183</v>
      </c>
      <c r="F150" s="194" t="s">
        <v>184</v>
      </c>
      <c r="G150" s="195" t="s">
        <v>176</v>
      </c>
      <c r="H150" s="196">
        <v>0.1</v>
      </c>
      <c r="I150" s="197"/>
      <c r="J150" s="196">
        <f t="shared" si="10"/>
        <v>0</v>
      </c>
      <c r="K150" s="198"/>
      <c r="L150" s="36"/>
      <c r="M150" s="199" t="s">
        <v>1</v>
      </c>
      <c r="N150" s="200" t="s">
        <v>41</v>
      </c>
      <c r="O150" s="72"/>
      <c r="P150" s="201">
        <f t="shared" si="11"/>
        <v>0</v>
      </c>
      <c r="Q150" s="201">
        <v>1.01895</v>
      </c>
      <c r="R150" s="201">
        <f t="shared" si="12"/>
        <v>0.10189500000000001</v>
      </c>
      <c r="S150" s="201">
        <v>0</v>
      </c>
      <c r="T150" s="202">
        <f t="shared" si="13"/>
        <v>0</v>
      </c>
      <c r="U150" s="31"/>
      <c r="V150" s="31"/>
      <c r="W150" s="31"/>
      <c r="X150" s="31"/>
      <c r="Y150" s="31"/>
      <c r="Z150" s="31"/>
      <c r="AA150" s="31"/>
      <c r="AB150" s="31"/>
      <c r="AC150" s="31"/>
      <c r="AD150" s="31"/>
      <c r="AE150" s="31"/>
      <c r="AR150" s="203" t="s">
        <v>134</v>
      </c>
      <c r="AT150" s="203" t="s">
        <v>130</v>
      </c>
      <c r="AU150" s="203" t="s">
        <v>135</v>
      </c>
      <c r="AY150" s="14" t="s">
        <v>128</v>
      </c>
      <c r="BE150" s="204">
        <f t="shared" si="14"/>
        <v>0</v>
      </c>
      <c r="BF150" s="204">
        <f t="shared" si="15"/>
        <v>0</v>
      </c>
      <c r="BG150" s="204">
        <f t="shared" si="16"/>
        <v>0</v>
      </c>
      <c r="BH150" s="204">
        <f t="shared" si="17"/>
        <v>0</v>
      </c>
      <c r="BI150" s="204">
        <f t="shared" si="18"/>
        <v>0</v>
      </c>
      <c r="BJ150" s="14" t="s">
        <v>135</v>
      </c>
      <c r="BK150" s="205">
        <f t="shared" si="19"/>
        <v>0</v>
      </c>
      <c r="BL150" s="14" t="s">
        <v>134</v>
      </c>
      <c r="BM150" s="203" t="s">
        <v>185</v>
      </c>
    </row>
    <row r="151" spans="1:65" s="12" customFormat="1" ht="22.9" customHeight="1">
      <c r="B151" s="176"/>
      <c r="C151" s="177"/>
      <c r="D151" s="178" t="s">
        <v>74</v>
      </c>
      <c r="E151" s="190" t="s">
        <v>140</v>
      </c>
      <c r="F151" s="190" t="s">
        <v>186</v>
      </c>
      <c r="G151" s="177"/>
      <c r="H151" s="177"/>
      <c r="I151" s="180"/>
      <c r="J151" s="191">
        <f>BK151</f>
        <v>0</v>
      </c>
      <c r="K151" s="177"/>
      <c r="L151" s="182"/>
      <c r="M151" s="183"/>
      <c r="N151" s="184"/>
      <c r="O151" s="184"/>
      <c r="P151" s="185">
        <f>P152</f>
        <v>0</v>
      </c>
      <c r="Q151" s="184"/>
      <c r="R151" s="185">
        <f>R152</f>
        <v>3.6269999999999998</v>
      </c>
      <c r="S151" s="184"/>
      <c r="T151" s="186">
        <f>T152</f>
        <v>0</v>
      </c>
      <c r="AR151" s="187" t="s">
        <v>83</v>
      </c>
      <c r="AT151" s="188" t="s">
        <v>74</v>
      </c>
      <c r="AU151" s="188" t="s">
        <v>83</v>
      </c>
      <c r="AY151" s="187" t="s">
        <v>128</v>
      </c>
      <c r="BK151" s="189">
        <f>BK152</f>
        <v>0</v>
      </c>
    </row>
    <row r="152" spans="1:65" s="2" customFormat="1" ht="33" customHeight="1">
      <c r="A152" s="31"/>
      <c r="B152" s="32"/>
      <c r="C152" s="192" t="s">
        <v>187</v>
      </c>
      <c r="D152" s="192" t="s">
        <v>130</v>
      </c>
      <c r="E152" s="193" t="s">
        <v>188</v>
      </c>
      <c r="F152" s="194" t="s">
        <v>189</v>
      </c>
      <c r="G152" s="195" t="s">
        <v>146</v>
      </c>
      <c r="H152" s="196">
        <v>4</v>
      </c>
      <c r="I152" s="197"/>
      <c r="J152" s="196">
        <f>ROUND(I152*H152,3)</f>
        <v>0</v>
      </c>
      <c r="K152" s="198"/>
      <c r="L152" s="36"/>
      <c r="M152" s="199" t="s">
        <v>1</v>
      </c>
      <c r="N152" s="200" t="s">
        <v>41</v>
      </c>
      <c r="O152" s="72"/>
      <c r="P152" s="201">
        <f>O152*H152</f>
        <v>0</v>
      </c>
      <c r="Q152" s="201">
        <v>0.90674999999999994</v>
      </c>
      <c r="R152" s="201">
        <f>Q152*H152</f>
        <v>3.6269999999999998</v>
      </c>
      <c r="S152" s="201">
        <v>0</v>
      </c>
      <c r="T152" s="202">
        <f>S152*H152</f>
        <v>0</v>
      </c>
      <c r="U152" s="31"/>
      <c r="V152" s="31"/>
      <c r="W152" s="31"/>
      <c r="X152" s="31"/>
      <c r="Y152" s="31"/>
      <c r="Z152" s="31"/>
      <c r="AA152" s="31"/>
      <c r="AB152" s="31"/>
      <c r="AC152" s="31"/>
      <c r="AD152" s="31"/>
      <c r="AE152" s="31"/>
      <c r="AR152" s="203" t="s">
        <v>134</v>
      </c>
      <c r="AT152" s="203" t="s">
        <v>130</v>
      </c>
      <c r="AU152" s="203" t="s">
        <v>135</v>
      </c>
      <c r="AY152" s="14" t="s">
        <v>128</v>
      </c>
      <c r="BE152" s="204">
        <f>IF(N152="základná",J152,0)</f>
        <v>0</v>
      </c>
      <c r="BF152" s="204">
        <f>IF(N152="znížená",J152,0)</f>
        <v>0</v>
      </c>
      <c r="BG152" s="204">
        <f>IF(N152="zákl. prenesená",J152,0)</f>
        <v>0</v>
      </c>
      <c r="BH152" s="204">
        <f>IF(N152="zníž. prenesená",J152,0)</f>
        <v>0</v>
      </c>
      <c r="BI152" s="204">
        <f>IF(N152="nulová",J152,0)</f>
        <v>0</v>
      </c>
      <c r="BJ152" s="14" t="s">
        <v>135</v>
      </c>
      <c r="BK152" s="205">
        <f>ROUND(I152*H152,3)</f>
        <v>0</v>
      </c>
      <c r="BL152" s="14" t="s">
        <v>134</v>
      </c>
      <c r="BM152" s="203" t="s">
        <v>190</v>
      </c>
    </row>
    <row r="153" spans="1:65" s="12" customFormat="1" ht="22.9" customHeight="1">
      <c r="B153" s="176"/>
      <c r="C153" s="177"/>
      <c r="D153" s="178" t="s">
        <v>74</v>
      </c>
      <c r="E153" s="190" t="s">
        <v>134</v>
      </c>
      <c r="F153" s="190" t="s">
        <v>191</v>
      </c>
      <c r="G153" s="177"/>
      <c r="H153" s="177"/>
      <c r="I153" s="180"/>
      <c r="J153" s="191">
        <f>BK153</f>
        <v>0</v>
      </c>
      <c r="K153" s="177"/>
      <c r="L153" s="182"/>
      <c r="M153" s="183"/>
      <c r="N153" s="184"/>
      <c r="O153" s="184"/>
      <c r="P153" s="185">
        <f>SUM(P154:P157)</f>
        <v>0</v>
      </c>
      <c r="Q153" s="184"/>
      <c r="R153" s="185">
        <f>SUM(R154:R157)</f>
        <v>1.36748625</v>
      </c>
      <c r="S153" s="184"/>
      <c r="T153" s="186">
        <f>SUM(T154:T157)</f>
        <v>0</v>
      </c>
      <c r="AR153" s="187" t="s">
        <v>83</v>
      </c>
      <c r="AT153" s="188" t="s">
        <v>74</v>
      </c>
      <c r="AU153" s="188" t="s">
        <v>83</v>
      </c>
      <c r="AY153" s="187" t="s">
        <v>128</v>
      </c>
      <c r="BK153" s="189">
        <f>SUM(BK154:BK157)</f>
        <v>0</v>
      </c>
    </row>
    <row r="154" spans="1:65" s="2" customFormat="1" ht="21.75" customHeight="1">
      <c r="A154" s="31"/>
      <c r="B154" s="32"/>
      <c r="C154" s="192" t="s">
        <v>192</v>
      </c>
      <c r="D154" s="192" t="s">
        <v>130</v>
      </c>
      <c r="E154" s="193" t="s">
        <v>193</v>
      </c>
      <c r="F154" s="194" t="s">
        <v>194</v>
      </c>
      <c r="G154" s="195" t="s">
        <v>146</v>
      </c>
      <c r="H154" s="196">
        <v>0.5</v>
      </c>
      <c r="I154" s="197"/>
      <c r="J154" s="196">
        <f>ROUND(I154*H154,3)</f>
        <v>0</v>
      </c>
      <c r="K154" s="198"/>
      <c r="L154" s="36"/>
      <c r="M154" s="199" t="s">
        <v>1</v>
      </c>
      <c r="N154" s="200" t="s">
        <v>41</v>
      </c>
      <c r="O154" s="72"/>
      <c r="P154" s="201">
        <f>O154*H154</f>
        <v>0</v>
      </c>
      <c r="Q154" s="201">
        <v>2.4018600000000001</v>
      </c>
      <c r="R154" s="201">
        <f>Q154*H154</f>
        <v>1.2009300000000001</v>
      </c>
      <c r="S154" s="201">
        <v>0</v>
      </c>
      <c r="T154" s="202">
        <f>S154*H154</f>
        <v>0</v>
      </c>
      <c r="U154" s="31"/>
      <c r="V154" s="31"/>
      <c r="W154" s="31"/>
      <c r="X154" s="31"/>
      <c r="Y154" s="31"/>
      <c r="Z154" s="31"/>
      <c r="AA154" s="31"/>
      <c r="AB154" s="31"/>
      <c r="AC154" s="31"/>
      <c r="AD154" s="31"/>
      <c r="AE154" s="31"/>
      <c r="AR154" s="203" t="s">
        <v>134</v>
      </c>
      <c r="AT154" s="203" t="s">
        <v>130</v>
      </c>
      <c r="AU154" s="203" t="s">
        <v>135</v>
      </c>
      <c r="AY154" s="14" t="s">
        <v>128</v>
      </c>
      <c r="BE154" s="204">
        <f>IF(N154="základná",J154,0)</f>
        <v>0</v>
      </c>
      <c r="BF154" s="204">
        <f>IF(N154="znížená",J154,0)</f>
        <v>0</v>
      </c>
      <c r="BG154" s="204">
        <f>IF(N154="zákl. prenesená",J154,0)</f>
        <v>0</v>
      </c>
      <c r="BH154" s="204">
        <f>IF(N154="zníž. prenesená",J154,0)</f>
        <v>0</v>
      </c>
      <c r="BI154" s="204">
        <f>IF(N154="nulová",J154,0)</f>
        <v>0</v>
      </c>
      <c r="BJ154" s="14" t="s">
        <v>135</v>
      </c>
      <c r="BK154" s="205">
        <f>ROUND(I154*H154,3)</f>
        <v>0</v>
      </c>
      <c r="BL154" s="14" t="s">
        <v>134</v>
      </c>
      <c r="BM154" s="203" t="s">
        <v>195</v>
      </c>
    </row>
    <row r="155" spans="1:65" s="2" customFormat="1" ht="24.2" customHeight="1">
      <c r="A155" s="31"/>
      <c r="B155" s="32"/>
      <c r="C155" s="192" t="s">
        <v>196</v>
      </c>
      <c r="D155" s="192" t="s">
        <v>130</v>
      </c>
      <c r="E155" s="193" t="s">
        <v>197</v>
      </c>
      <c r="F155" s="194" t="s">
        <v>198</v>
      </c>
      <c r="G155" s="195" t="s">
        <v>133</v>
      </c>
      <c r="H155" s="196">
        <v>4.125</v>
      </c>
      <c r="I155" s="197"/>
      <c r="J155" s="196">
        <f>ROUND(I155*H155,3)</f>
        <v>0</v>
      </c>
      <c r="K155" s="198"/>
      <c r="L155" s="36"/>
      <c r="M155" s="199" t="s">
        <v>1</v>
      </c>
      <c r="N155" s="200" t="s">
        <v>41</v>
      </c>
      <c r="O155" s="72"/>
      <c r="P155" s="201">
        <f>O155*H155</f>
        <v>0</v>
      </c>
      <c r="Q155" s="201">
        <v>3.4099999999999998E-3</v>
      </c>
      <c r="R155" s="201">
        <f>Q155*H155</f>
        <v>1.4066249999999999E-2</v>
      </c>
      <c r="S155" s="201">
        <v>0</v>
      </c>
      <c r="T155" s="202">
        <f>S155*H155</f>
        <v>0</v>
      </c>
      <c r="U155" s="31"/>
      <c r="V155" s="31"/>
      <c r="W155" s="31"/>
      <c r="X155" s="31"/>
      <c r="Y155" s="31"/>
      <c r="Z155" s="31"/>
      <c r="AA155" s="31"/>
      <c r="AB155" s="31"/>
      <c r="AC155" s="31"/>
      <c r="AD155" s="31"/>
      <c r="AE155" s="31"/>
      <c r="AR155" s="203" t="s">
        <v>134</v>
      </c>
      <c r="AT155" s="203" t="s">
        <v>130</v>
      </c>
      <c r="AU155" s="203" t="s">
        <v>135</v>
      </c>
      <c r="AY155" s="14" t="s">
        <v>128</v>
      </c>
      <c r="BE155" s="204">
        <f>IF(N155="základná",J155,0)</f>
        <v>0</v>
      </c>
      <c r="BF155" s="204">
        <f>IF(N155="znížená",J155,0)</f>
        <v>0</v>
      </c>
      <c r="BG155" s="204">
        <f>IF(N155="zákl. prenesená",J155,0)</f>
        <v>0</v>
      </c>
      <c r="BH155" s="204">
        <f>IF(N155="zníž. prenesená",J155,0)</f>
        <v>0</v>
      </c>
      <c r="BI155" s="204">
        <f>IF(N155="nulová",J155,0)</f>
        <v>0</v>
      </c>
      <c r="BJ155" s="14" t="s">
        <v>135</v>
      </c>
      <c r="BK155" s="205">
        <f>ROUND(I155*H155,3)</f>
        <v>0</v>
      </c>
      <c r="BL155" s="14" t="s">
        <v>134</v>
      </c>
      <c r="BM155" s="203" t="s">
        <v>199</v>
      </c>
    </row>
    <row r="156" spans="1:65" s="2" customFormat="1" ht="24.2" customHeight="1">
      <c r="A156" s="31"/>
      <c r="B156" s="32"/>
      <c r="C156" s="192" t="s">
        <v>200</v>
      </c>
      <c r="D156" s="192" t="s">
        <v>130</v>
      </c>
      <c r="E156" s="193" t="s">
        <v>201</v>
      </c>
      <c r="F156" s="194" t="s">
        <v>202</v>
      </c>
      <c r="G156" s="195" t="s">
        <v>133</v>
      </c>
      <c r="H156" s="196">
        <v>4.125</v>
      </c>
      <c r="I156" s="197"/>
      <c r="J156" s="196">
        <f>ROUND(I156*H156,3)</f>
        <v>0</v>
      </c>
      <c r="K156" s="198"/>
      <c r="L156" s="36"/>
      <c r="M156" s="199" t="s">
        <v>1</v>
      </c>
      <c r="N156" s="200" t="s">
        <v>41</v>
      </c>
      <c r="O156" s="72"/>
      <c r="P156" s="201">
        <f>O156*H156</f>
        <v>0</v>
      </c>
      <c r="Q156" s="201">
        <v>0</v>
      </c>
      <c r="R156" s="201">
        <f>Q156*H156</f>
        <v>0</v>
      </c>
      <c r="S156" s="201">
        <v>0</v>
      </c>
      <c r="T156" s="202">
        <f>S156*H156</f>
        <v>0</v>
      </c>
      <c r="U156" s="31"/>
      <c r="V156" s="31"/>
      <c r="W156" s="31"/>
      <c r="X156" s="31"/>
      <c r="Y156" s="31"/>
      <c r="Z156" s="31"/>
      <c r="AA156" s="31"/>
      <c r="AB156" s="31"/>
      <c r="AC156" s="31"/>
      <c r="AD156" s="31"/>
      <c r="AE156" s="31"/>
      <c r="AR156" s="203" t="s">
        <v>134</v>
      </c>
      <c r="AT156" s="203" t="s">
        <v>130</v>
      </c>
      <c r="AU156" s="203" t="s">
        <v>135</v>
      </c>
      <c r="AY156" s="14" t="s">
        <v>128</v>
      </c>
      <c r="BE156" s="204">
        <f>IF(N156="základná",J156,0)</f>
        <v>0</v>
      </c>
      <c r="BF156" s="204">
        <f>IF(N156="znížená",J156,0)</f>
        <v>0</v>
      </c>
      <c r="BG156" s="204">
        <f>IF(N156="zákl. prenesená",J156,0)</f>
        <v>0</v>
      </c>
      <c r="BH156" s="204">
        <f>IF(N156="zníž. prenesená",J156,0)</f>
        <v>0</v>
      </c>
      <c r="BI156" s="204">
        <f>IF(N156="nulová",J156,0)</f>
        <v>0</v>
      </c>
      <c r="BJ156" s="14" t="s">
        <v>135</v>
      </c>
      <c r="BK156" s="205">
        <f>ROUND(I156*H156,3)</f>
        <v>0</v>
      </c>
      <c r="BL156" s="14" t="s">
        <v>134</v>
      </c>
      <c r="BM156" s="203" t="s">
        <v>203</v>
      </c>
    </row>
    <row r="157" spans="1:65" s="2" customFormat="1" ht="24.2" customHeight="1">
      <c r="A157" s="31"/>
      <c r="B157" s="32"/>
      <c r="C157" s="192" t="s">
        <v>204</v>
      </c>
      <c r="D157" s="192" t="s">
        <v>130</v>
      </c>
      <c r="E157" s="193" t="s">
        <v>205</v>
      </c>
      <c r="F157" s="194" t="s">
        <v>206</v>
      </c>
      <c r="G157" s="195" t="s">
        <v>176</v>
      </c>
      <c r="H157" s="196">
        <v>0.15</v>
      </c>
      <c r="I157" s="197"/>
      <c r="J157" s="196">
        <f>ROUND(I157*H157,3)</f>
        <v>0</v>
      </c>
      <c r="K157" s="198"/>
      <c r="L157" s="36"/>
      <c r="M157" s="199" t="s">
        <v>1</v>
      </c>
      <c r="N157" s="200" t="s">
        <v>41</v>
      </c>
      <c r="O157" s="72"/>
      <c r="P157" s="201">
        <f>O157*H157</f>
        <v>0</v>
      </c>
      <c r="Q157" s="201">
        <v>1.0165999999999999</v>
      </c>
      <c r="R157" s="201">
        <f>Q157*H157</f>
        <v>0.15248999999999999</v>
      </c>
      <c r="S157" s="201">
        <v>0</v>
      </c>
      <c r="T157" s="202">
        <f>S157*H157</f>
        <v>0</v>
      </c>
      <c r="U157" s="31"/>
      <c r="V157" s="31"/>
      <c r="W157" s="31"/>
      <c r="X157" s="31"/>
      <c r="Y157" s="31"/>
      <c r="Z157" s="31"/>
      <c r="AA157" s="31"/>
      <c r="AB157" s="31"/>
      <c r="AC157" s="31"/>
      <c r="AD157" s="31"/>
      <c r="AE157" s="31"/>
      <c r="AR157" s="203" t="s">
        <v>134</v>
      </c>
      <c r="AT157" s="203" t="s">
        <v>130</v>
      </c>
      <c r="AU157" s="203" t="s">
        <v>135</v>
      </c>
      <c r="AY157" s="14" t="s">
        <v>128</v>
      </c>
      <c r="BE157" s="204">
        <f>IF(N157="základná",J157,0)</f>
        <v>0</v>
      </c>
      <c r="BF157" s="204">
        <f>IF(N157="znížená",J157,0)</f>
        <v>0</v>
      </c>
      <c r="BG157" s="204">
        <f>IF(N157="zákl. prenesená",J157,0)</f>
        <v>0</v>
      </c>
      <c r="BH157" s="204">
        <f>IF(N157="zníž. prenesená",J157,0)</f>
        <v>0</v>
      </c>
      <c r="BI157" s="204">
        <f>IF(N157="nulová",J157,0)</f>
        <v>0</v>
      </c>
      <c r="BJ157" s="14" t="s">
        <v>135</v>
      </c>
      <c r="BK157" s="205">
        <f>ROUND(I157*H157,3)</f>
        <v>0</v>
      </c>
      <c r="BL157" s="14" t="s">
        <v>134</v>
      </c>
      <c r="BM157" s="203" t="s">
        <v>207</v>
      </c>
    </row>
    <row r="158" spans="1:65" s="12" customFormat="1" ht="22.9" customHeight="1">
      <c r="B158" s="176"/>
      <c r="C158" s="177"/>
      <c r="D158" s="178" t="s">
        <v>74</v>
      </c>
      <c r="E158" s="190" t="s">
        <v>148</v>
      </c>
      <c r="F158" s="190" t="s">
        <v>208</v>
      </c>
      <c r="G158" s="177"/>
      <c r="H158" s="177"/>
      <c r="I158" s="180"/>
      <c r="J158" s="191">
        <f>BK158</f>
        <v>0</v>
      </c>
      <c r="K158" s="177"/>
      <c r="L158" s="182"/>
      <c r="M158" s="183"/>
      <c r="N158" s="184"/>
      <c r="O158" s="184"/>
      <c r="P158" s="185">
        <f>SUM(P159:P162)</f>
        <v>0</v>
      </c>
      <c r="Q158" s="184"/>
      <c r="R158" s="185">
        <f>SUM(R159:R162)</f>
        <v>9.6022500000000015</v>
      </c>
      <c r="S158" s="184"/>
      <c r="T158" s="186">
        <f>SUM(T159:T162)</f>
        <v>0</v>
      </c>
      <c r="AR158" s="187" t="s">
        <v>83</v>
      </c>
      <c r="AT158" s="188" t="s">
        <v>74</v>
      </c>
      <c r="AU158" s="188" t="s">
        <v>83</v>
      </c>
      <c r="AY158" s="187" t="s">
        <v>128</v>
      </c>
      <c r="BK158" s="189">
        <f>SUM(BK159:BK162)</f>
        <v>0</v>
      </c>
    </row>
    <row r="159" spans="1:65" s="2" customFormat="1" ht="24.2" customHeight="1">
      <c r="A159" s="31"/>
      <c r="B159" s="32"/>
      <c r="C159" s="192" t="s">
        <v>209</v>
      </c>
      <c r="D159" s="192" t="s">
        <v>130</v>
      </c>
      <c r="E159" s="193" t="s">
        <v>210</v>
      </c>
      <c r="F159" s="194" t="s">
        <v>211</v>
      </c>
      <c r="G159" s="195" t="s">
        <v>133</v>
      </c>
      <c r="H159" s="196">
        <v>15</v>
      </c>
      <c r="I159" s="197"/>
      <c r="J159" s="196">
        <f>ROUND(I159*H159,3)</f>
        <v>0</v>
      </c>
      <c r="K159" s="198"/>
      <c r="L159" s="36"/>
      <c r="M159" s="199" t="s">
        <v>1</v>
      </c>
      <c r="N159" s="200" t="s">
        <v>41</v>
      </c>
      <c r="O159" s="72"/>
      <c r="P159" s="201">
        <f>O159*H159</f>
        <v>0</v>
      </c>
      <c r="Q159" s="201">
        <v>8.0030000000000004E-2</v>
      </c>
      <c r="R159" s="201">
        <f>Q159*H159</f>
        <v>1.20045</v>
      </c>
      <c r="S159" s="201">
        <v>0</v>
      </c>
      <c r="T159" s="202">
        <f>S159*H159</f>
        <v>0</v>
      </c>
      <c r="U159" s="31"/>
      <c r="V159" s="31"/>
      <c r="W159" s="31"/>
      <c r="X159" s="31"/>
      <c r="Y159" s="31"/>
      <c r="Z159" s="31"/>
      <c r="AA159" s="31"/>
      <c r="AB159" s="31"/>
      <c r="AC159" s="31"/>
      <c r="AD159" s="31"/>
      <c r="AE159" s="31"/>
      <c r="AR159" s="203" t="s">
        <v>134</v>
      </c>
      <c r="AT159" s="203" t="s">
        <v>130</v>
      </c>
      <c r="AU159" s="203" t="s">
        <v>135</v>
      </c>
      <c r="AY159" s="14" t="s">
        <v>128</v>
      </c>
      <c r="BE159" s="204">
        <f>IF(N159="základná",J159,0)</f>
        <v>0</v>
      </c>
      <c r="BF159" s="204">
        <f>IF(N159="znížená",J159,0)</f>
        <v>0</v>
      </c>
      <c r="BG159" s="204">
        <f>IF(N159="zákl. prenesená",J159,0)</f>
        <v>0</v>
      </c>
      <c r="BH159" s="204">
        <f>IF(N159="zníž. prenesená",J159,0)</f>
        <v>0</v>
      </c>
      <c r="BI159" s="204">
        <f>IF(N159="nulová",J159,0)</f>
        <v>0</v>
      </c>
      <c r="BJ159" s="14" t="s">
        <v>135</v>
      </c>
      <c r="BK159" s="205">
        <f>ROUND(I159*H159,3)</f>
        <v>0</v>
      </c>
      <c r="BL159" s="14" t="s">
        <v>134</v>
      </c>
      <c r="BM159" s="203" t="s">
        <v>212</v>
      </c>
    </row>
    <row r="160" spans="1:65" s="2" customFormat="1" ht="24.2" customHeight="1">
      <c r="A160" s="31"/>
      <c r="B160" s="32"/>
      <c r="C160" s="192" t="s">
        <v>7</v>
      </c>
      <c r="D160" s="192" t="s">
        <v>130</v>
      </c>
      <c r="E160" s="193" t="s">
        <v>213</v>
      </c>
      <c r="F160" s="194" t="s">
        <v>214</v>
      </c>
      <c r="G160" s="195" t="s">
        <v>133</v>
      </c>
      <c r="H160" s="196">
        <v>15</v>
      </c>
      <c r="I160" s="197"/>
      <c r="J160" s="196">
        <f>ROUND(I160*H160,3)</f>
        <v>0</v>
      </c>
      <c r="K160" s="198"/>
      <c r="L160" s="36"/>
      <c r="M160" s="199" t="s">
        <v>1</v>
      </c>
      <c r="N160" s="200" t="s">
        <v>41</v>
      </c>
      <c r="O160" s="72"/>
      <c r="P160" s="201">
        <f>O160*H160</f>
        <v>0</v>
      </c>
      <c r="Q160" s="201">
        <v>0.27994000000000002</v>
      </c>
      <c r="R160" s="201">
        <f>Q160*H160</f>
        <v>4.1991000000000005</v>
      </c>
      <c r="S160" s="201">
        <v>0</v>
      </c>
      <c r="T160" s="202">
        <f>S160*H160</f>
        <v>0</v>
      </c>
      <c r="U160" s="31"/>
      <c r="V160" s="31"/>
      <c r="W160" s="31"/>
      <c r="X160" s="31"/>
      <c r="Y160" s="31"/>
      <c r="Z160" s="31"/>
      <c r="AA160" s="31"/>
      <c r="AB160" s="31"/>
      <c r="AC160" s="31"/>
      <c r="AD160" s="31"/>
      <c r="AE160" s="31"/>
      <c r="AR160" s="203" t="s">
        <v>134</v>
      </c>
      <c r="AT160" s="203" t="s">
        <v>130</v>
      </c>
      <c r="AU160" s="203" t="s">
        <v>135</v>
      </c>
      <c r="AY160" s="14" t="s">
        <v>128</v>
      </c>
      <c r="BE160" s="204">
        <f>IF(N160="základná",J160,0)</f>
        <v>0</v>
      </c>
      <c r="BF160" s="204">
        <f>IF(N160="znížená",J160,0)</f>
        <v>0</v>
      </c>
      <c r="BG160" s="204">
        <f>IF(N160="zákl. prenesená",J160,0)</f>
        <v>0</v>
      </c>
      <c r="BH160" s="204">
        <f>IF(N160="zníž. prenesená",J160,0)</f>
        <v>0</v>
      </c>
      <c r="BI160" s="204">
        <f>IF(N160="nulová",J160,0)</f>
        <v>0</v>
      </c>
      <c r="BJ160" s="14" t="s">
        <v>135</v>
      </c>
      <c r="BK160" s="205">
        <f>ROUND(I160*H160,3)</f>
        <v>0</v>
      </c>
      <c r="BL160" s="14" t="s">
        <v>134</v>
      </c>
      <c r="BM160" s="203" t="s">
        <v>215</v>
      </c>
    </row>
    <row r="161" spans="1:65" s="2" customFormat="1" ht="37.9" customHeight="1">
      <c r="A161" s="31"/>
      <c r="B161" s="32"/>
      <c r="C161" s="192" t="s">
        <v>216</v>
      </c>
      <c r="D161" s="192" t="s">
        <v>130</v>
      </c>
      <c r="E161" s="193" t="s">
        <v>217</v>
      </c>
      <c r="F161" s="194" t="s">
        <v>218</v>
      </c>
      <c r="G161" s="195" t="s">
        <v>133</v>
      </c>
      <c r="H161" s="196">
        <v>15</v>
      </c>
      <c r="I161" s="197"/>
      <c r="J161" s="196">
        <f>ROUND(I161*H161,3)</f>
        <v>0</v>
      </c>
      <c r="K161" s="198"/>
      <c r="L161" s="36"/>
      <c r="M161" s="199" t="s">
        <v>1</v>
      </c>
      <c r="N161" s="200" t="s">
        <v>41</v>
      </c>
      <c r="O161" s="72"/>
      <c r="P161" s="201">
        <f>O161*H161</f>
        <v>0</v>
      </c>
      <c r="Q161" s="201">
        <v>9.2499999999999999E-2</v>
      </c>
      <c r="R161" s="201">
        <f>Q161*H161</f>
        <v>1.3875</v>
      </c>
      <c r="S161" s="201">
        <v>0</v>
      </c>
      <c r="T161" s="202">
        <f>S161*H161</f>
        <v>0</v>
      </c>
      <c r="U161" s="31"/>
      <c r="V161" s="31"/>
      <c r="W161" s="31"/>
      <c r="X161" s="31"/>
      <c r="Y161" s="31"/>
      <c r="Z161" s="31"/>
      <c r="AA161" s="31"/>
      <c r="AB161" s="31"/>
      <c r="AC161" s="31"/>
      <c r="AD161" s="31"/>
      <c r="AE161" s="31"/>
      <c r="AR161" s="203" t="s">
        <v>134</v>
      </c>
      <c r="AT161" s="203" t="s">
        <v>130</v>
      </c>
      <c r="AU161" s="203" t="s">
        <v>135</v>
      </c>
      <c r="AY161" s="14" t="s">
        <v>128</v>
      </c>
      <c r="BE161" s="204">
        <f>IF(N161="základná",J161,0)</f>
        <v>0</v>
      </c>
      <c r="BF161" s="204">
        <f>IF(N161="znížená",J161,0)</f>
        <v>0</v>
      </c>
      <c r="BG161" s="204">
        <f>IF(N161="zákl. prenesená",J161,0)</f>
        <v>0</v>
      </c>
      <c r="BH161" s="204">
        <f>IF(N161="zníž. prenesená",J161,0)</f>
        <v>0</v>
      </c>
      <c r="BI161" s="204">
        <f>IF(N161="nulová",J161,0)</f>
        <v>0</v>
      </c>
      <c r="BJ161" s="14" t="s">
        <v>135</v>
      </c>
      <c r="BK161" s="205">
        <f>ROUND(I161*H161,3)</f>
        <v>0</v>
      </c>
      <c r="BL161" s="14" t="s">
        <v>134</v>
      </c>
      <c r="BM161" s="203" t="s">
        <v>219</v>
      </c>
    </row>
    <row r="162" spans="1:65" s="2" customFormat="1" ht="24.2" customHeight="1">
      <c r="A162" s="31"/>
      <c r="B162" s="32"/>
      <c r="C162" s="206" t="s">
        <v>220</v>
      </c>
      <c r="D162" s="206" t="s">
        <v>221</v>
      </c>
      <c r="E162" s="207" t="s">
        <v>222</v>
      </c>
      <c r="F162" s="208" t="s">
        <v>223</v>
      </c>
      <c r="G162" s="209" t="s">
        <v>133</v>
      </c>
      <c r="H162" s="210">
        <v>15.3</v>
      </c>
      <c r="I162" s="211"/>
      <c r="J162" s="210">
        <f>ROUND(I162*H162,3)</f>
        <v>0</v>
      </c>
      <c r="K162" s="212"/>
      <c r="L162" s="213"/>
      <c r="M162" s="214" t="s">
        <v>1</v>
      </c>
      <c r="N162" s="215" t="s">
        <v>41</v>
      </c>
      <c r="O162" s="72"/>
      <c r="P162" s="201">
        <f>O162*H162</f>
        <v>0</v>
      </c>
      <c r="Q162" s="201">
        <v>0.184</v>
      </c>
      <c r="R162" s="201">
        <f>Q162*H162</f>
        <v>2.8151999999999999</v>
      </c>
      <c r="S162" s="201">
        <v>0</v>
      </c>
      <c r="T162" s="202">
        <f>S162*H162</f>
        <v>0</v>
      </c>
      <c r="U162" s="31"/>
      <c r="V162" s="31"/>
      <c r="W162" s="31"/>
      <c r="X162" s="31"/>
      <c r="Y162" s="31"/>
      <c r="Z162" s="31"/>
      <c r="AA162" s="31"/>
      <c r="AB162" s="31"/>
      <c r="AC162" s="31"/>
      <c r="AD162" s="31"/>
      <c r="AE162" s="31"/>
      <c r="AR162" s="203" t="s">
        <v>161</v>
      </c>
      <c r="AT162" s="203" t="s">
        <v>221</v>
      </c>
      <c r="AU162" s="203" t="s">
        <v>135</v>
      </c>
      <c r="AY162" s="14" t="s">
        <v>128</v>
      </c>
      <c r="BE162" s="204">
        <f>IF(N162="základná",J162,0)</f>
        <v>0</v>
      </c>
      <c r="BF162" s="204">
        <f>IF(N162="znížená",J162,0)</f>
        <v>0</v>
      </c>
      <c r="BG162" s="204">
        <f>IF(N162="zákl. prenesená",J162,0)</f>
        <v>0</v>
      </c>
      <c r="BH162" s="204">
        <f>IF(N162="zníž. prenesená",J162,0)</f>
        <v>0</v>
      </c>
      <c r="BI162" s="204">
        <f>IF(N162="nulová",J162,0)</f>
        <v>0</v>
      </c>
      <c r="BJ162" s="14" t="s">
        <v>135</v>
      </c>
      <c r="BK162" s="205">
        <f>ROUND(I162*H162,3)</f>
        <v>0</v>
      </c>
      <c r="BL162" s="14" t="s">
        <v>134</v>
      </c>
      <c r="BM162" s="203" t="s">
        <v>224</v>
      </c>
    </row>
    <row r="163" spans="1:65" s="12" customFormat="1" ht="22.9" customHeight="1">
      <c r="B163" s="176"/>
      <c r="C163" s="177"/>
      <c r="D163" s="178" t="s">
        <v>74</v>
      </c>
      <c r="E163" s="190" t="s">
        <v>152</v>
      </c>
      <c r="F163" s="190" t="s">
        <v>225</v>
      </c>
      <c r="G163" s="177"/>
      <c r="H163" s="177"/>
      <c r="I163" s="180"/>
      <c r="J163" s="191">
        <f>BK163</f>
        <v>0</v>
      </c>
      <c r="K163" s="177"/>
      <c r="L163" s="182"/>
      <c r="M163" s="183"/>
      <c r="N163" s="184"/>
      <c r="O163" s="184"/>
      <c r="P163" s="185">
        <f>SUM(P164:P167)</f>
        <v>0</v>
      </c>
      <c r="Q163" s="184"/>
      <c r="R163" s="185">
        <f>SUM(R164:R167)</f>
        <v>0.56396277246936966</v>
      </c>
      <c r="S163" s="184"/>
      <c r="T163" s="186">
        <f>SUM(T164:T167)</f>
        <v>0</v>
      </c>
      <c r="AR163" s="187" t="s">
        <v>83</v>
      </c>
      <c r="AT163" s="188" t="s">
        <v>74</v>
      </c>
      <c r="AU163" s="188" t="s">
        <v>83</v>
      </c>
      <c r="AY163" s="187" t="s">
        <v>128</v>
      </c>
      <c r="BK163" s="189">
        <f>SUM(BK164:BK167)</f>
        <v>0</v>
      </c>
    </row>
    <row r="164" spans="1:65" s="2" customFormat="1" ht="24.2" customHeight="1">
      <c r="A164" s="31"/>
      <c r="B164" s="32"/>
      <c r="C164" s="192" t="s">
        <v>226</v>
      </c>
      <c r="D164" s="192" t="s">
        <v>130</v>
      </c>
      <c r="E164" s="193" t="s">
        <v>227</v>
      </c>
      <c r="F164" s="194" t="s">
        <v>228</v>
      </c>
      <c r="G164" s="195" t="s">
        <v>133</v>
      </c>
      <c r="H164" s="196">
        <v>37.125</v>
      </c>
      <c r="I164" s="197"/>
      <c r="J164" s="196">
        <f>ROUND(I164*H164,3)</f>
        <v>0</v>
      </c>
      <c r="K164" s="198"/>
      <c r="L164" s="36"/>
      <c r="M164" s="199" t="s">
        <v>1</v>
      </c>
      <c r="N164" s="200" t="s">
        <v>41</v>
      </c>
      <c r="O164" s="72"/>
      <c r="P164" s="201">
        <f>O164*H164</f>
        <v>0</v>
      </c>
      <c r="Q164" s="201">
        <v>4.15E-3</v>
      </c>
      <c r="R164" s="201">
        <f>Q164*H164</f>
        <v>0.15406875</v>
      </c>
      <c r="S164" s="201">
        <v>0</v>
      </c>
      <c r="T164" s="202">
        <f>S164*H164</f>
        <v>0</v>
      </c>
      <c r="U164" s="31"/>
      <c r="V164" s="31"/>
      <c r="W164" s="31"/>
      <c r="X164" s="31"/>
      <c r="Y164" s="31"/>
      <c r="Z164" s="31"/>
      <c r="AA164" s="31"/>
      <c r="AB164" s="31"/>
      <c r="AC164" s="31"/>
      <c r="AD164" s="31"/>
      <c r="AE164" s="31"/>
      <c r="AR164" s="203" t="s">
        <v>134</v>
      </c>
      <c r="AT164" s="203" t="s">
        <v>130</v>
      </c>
      <c r="AU164" s="203" t="s">
        <v>135</v>
      </c>
      <c r="AY164" s="14" t="s">
        <v>128</v>
      </c>
      <c r="BE164" s="204">
        <f>IF(N164="základná",J164,0)</f>
        <v>0</v>
      </c>
      <c r="BF164" s="204">
        <f>IF(N164="znížená",J164,0)</f>
        <v>0</v>
      </c>
      <c r="BG164" s="204">
        <f>IF(N164="zákl. prenesená",J164,0)</f>
        <v>0</v>
      </c>
      <c r="BH164" s="204">
        <f>IF(N164="zníž. prenesená",J164,0)</f>
        <v>0</v>
      </c>
      <c r="BI164" s="204">
        <f>IF(N164="nulová",J164,0)</f>
        <v>0</v>
      </c>
      <c r="BJ164" s="14" t="s">
        <v>135</v>
      </c>
      <c r="BK164" s="205">
        <f>ROUND(I164*H164,3)</f>
        <v>0</v>
      </c>
      <c r="BL164" s="14" t="s">
        <v>134</v>
      </c>
      <c r="BM164" s="203" t="s">
        <v>229</v>
      </c>
    </row>
    <row r="165" spans="1:65" s="2" customFormat="1" ht="24.2" customHeight="1">
      <c r="A165" s="31"/>
      <c r="B165" s="32"/>
      <c r="C165" s="192" t="s">
        <v>230</v>
      </c>
      <c r="D165" s="192" t="s">
        <v>130</v>
      </c>
      <c r="E165" s="193" t="s">
        <v>231</v>
      </c>
      <c r="F165" s="194" t="s">
        <v>232</v>
      </c>
      <c r="G165" s="195" t="s">
        <v>133</v>
      </c>
      <c r="H165" s="196">
        <v>53.715000000000003</v>
      </c>
      <c r="I165" s="197"/>
      <c r="J165" s="196">
        <f>ROUND(I165*H165,3)</f>
        <v>0</v>
      </c>
      <c r="K165" s="198"/>
      <c r="L165" s="36"/>
      <c r="M165" s="199" t="s">
        <v>1</v>
      </c>
      <c r="N165" s="200" t="s">
        <v>41</v>
      </c>
      <c r="O165" s="72"/>
      <c r="P165" s="201">
        <f>O165*H165</f>
        <v>0</v>
      </c>
      <c r="Q165" s="201">
        <v>4.0000983127081498E-4</v>
      </c>
      <c r="R165" s="201">
        <f>Q165*H165</f>
        <v>2.148652808671183E-2</v>
      </c>
      <c r="S165" s="201">
        <v>0</v>
      </c>
      <c r="T165" s="202">
        <f>S165*H165</f>
        <v>0</v>
      </c>
      <c r="U165" s="31"/>
      <c r="V165" s="31"/>
      <c r="W165" s="31"/>
      <c r="X165" s="31"/>
      <c r="Y165" s="31"/>
      <c r="Z165" s="31"/>
      <c r="AA165" s="31"/>
      <c r="AB165" s="31"/>
      <c r="AC165" s="31"/>
      <c r="AD165" s="31"/>
      <c r="AE165" s="31"/>
      <c r="AR165" s="203" t="s">
        <v>134</v>
      </c>
      <c r="AT165" s="203" t="s">
        <v>130</v>
      </c>
      <c r="AU165" s="203" t="s">
        <v>135</v>
      </c>
      <c r="AY165" s="14" t="s">
        <v>128</v>
      </c>
      <c r="BE165" s="204">
        <f>IF(N165="základná",J165,0)</f>
        <v>0</v>
      </c>
      <c r="BF165" s="204">
        <f>IF(N165="znížená",J165,0)</f>
        <v>0</v>
      </c>
      <c r="BG165" s="204">
        <f>IF(N165="zákl. prenesená",J165,0)</f>
        <v>0</v>
      </c>
      <c r="BH165" s="204">
        <f>IF(N165="zníž. prenesená",J165,0)</f>
        <v>0</v>
      </c>
      <c r="BI165" s="204">
        <f>IF(N165="nulová",J165,0)</f>
        <v>0</v>
      </c>
      <c r="BJ165" s="14" t="s">
        <v>135</v>
      </c>
      <c r="BK165" s="205">
        <f>ROUND(I165*H165,3)</f>
        <v>0</v>
      </c>
      <c r="BL165" s="14" t="s">
        <v>134</v>
      </c>
      <c r="BM165" s="203" t="s">
        <v>233</v>
      </c>
    </row>
    <row r="166" spans="1:65" s="2" customFormat="1" ht="21.75" customHeight="1">
      <c r="A166" s="31"/>
      <c r="B166" s="32"/>
      <c r="C166" s="192" t="s">
        <v>234</v>
      </c>
      <c r="D166" s="192" t="s">
        <v>130</v>
      </c>
      <c r="E166" s="193" t="s">
        <v>235</v>
      </c>
      <c r="F166" s="194" t="s">
        <v>236</v>
      </c>
      <c r="G166" s="195" t="s">
        <v>133</v>
      </c>
      <c r="H166" s="196">
        <v>53.715000000000003</v>
      </c>
      <c r="I166" s="197"/>
      <c r="J166" s="196">
        <f>ROUND(I166*H166,3)</f>
        <v>0</v>
      </c>
      <c r="K166" s="198"/>
      <c r="L166" s="36"/>
      <c r="M166" s="199" t="s">
        <v>1</v>
      </c>
      <c r="N166" s="200" t="s">
        <v>41</v>
      </c>
      <c r="O166" s="72"/>
      <c r="P166" s="201">
        <f>O166*H166</f>
        <v>0</v>
      </c>
      <c r="Q166" s="201">
        <v>3.9199980337458404E-3</v>
      </c>
      <c r="R166" s="201">
        <f>Q166*H166</f>
        <v>0.21056269438265782</v>
      </c>
      <c r="S166" s="201">
        <v>0</v>
      </c>
      <c r="T166" s="202">
        <f>S166*H166</f>
        <v>0</v>
      </c>
      <c r="U166" s="31"/>
      <c r="V166" s="31"/>
      <c r="W166" s="31"/>
      <c r="X166" s="31"/>
      <c r="Y166" s="31"/>
      <c r="Z166" s="31"/>
      <c r="AA166" s="31"/>
      <c r="AB166" s="31"/>
      <c r="AC166" s="31"/>
      <c r="AD166" s="31"/>
      <c r="AE166" s="31"/>
      <c r="AR166" s="203" t="s">
        <v>134</v>
      </c>
      <c r="AT166" s="203" t="s">
        <v>130</v>
      </c>
      <c r="AU166" s="203" t="s">
        <v>135</v>
      </c>
      <c r="AY166" s="14" t="s">
        <v>128</v>
      </c>
      <c r="BE166" s="204">
        <f>IF(N166="základná",J166,0)</f>
        <v>0</v>
      </c>
      <c r="BF166" s="204">
        <f>IF(N166="znížená",J166,0)</f>
        <v>0</v>
      </c>
      <c r="BG166" s="204">
        <f>IF(N166="zákl. prenesená",J166,0)</f>
        <v>0</v>
      </c>
      <c r="BH166" s="204">
        <f>IF(N166="zníž. prenesená",J166,0)</f>
        <v>0</v>
      </c>
      <c r="BI166" s="204">
        <f>IF(N166="nulová",J166,0)</f>
        <v>0</v>
      </c>
      <c r="BJ166" s="14" t="s">
        <v>135</v>
      </c>
      <c r="BK166" s="205">
        <f>ROUND(I166*H166,3)</f>
        <v>0</v>
      </c>
      <c r="BL166" s="14" t="s">
        <v>134</v>
      </c>
      <c r="BM166" s="203" t="s">
        <v>237</v>
      </c>
    </row>
    <row r="167" spans="1:65" s="2" customFormat="1" ht="33" customHeight="1">
      <c r="A167" s="31"/>
      <c r="B167" s="32"/>
      <c r="C167" s="192" t="s">
        <v>238</v>
      </c>
      <c r="D167" s="192" t="s">
        <v>130</v>
      </c>
      <c r="E167" s="193" t="s">
        <v>239</v>
      </c>
      <c r="F167" s="194" t="s">
        <v>240</v>
      </c>
      <c r="G167" s="195" t="s">
        <v>133</v>
      </c>
      <c r="H167" s="196">
        <v>16.59</v>
      </c>
      <c r="I167" s="197"/>
      <c r="J167" s="196">
        <f>ROUND(I167*H167,3)</f>
        <v>0</v>
      </c>
      <c r="K167" s="198"/>
      <c r="L167" s="36"/>
      <c r="M167" s="199" t="s">
        <v>1</v>
      </c>
      <c r="N167" s="200" t="s">
        <v>41</v>
      </c>
      <c r="O167" s="72"/>
      <c r="P167" s="201">
        <f>O167*H167</f>
        <v>0</v>
      </c>
      <c r="Q167" s="201">
        <v>1.072E-2</v>
      </c>
      <c r="R167" s="201">
        <f>Q167*H167</f>
        <v>0.1778448</v>
      </c>
      <c r="S167" s="201">
        <v>0</v>
      </c>
      <c r="T167" s="202">
        <f>S167*H167</f>
        <v>0</v>
      </c>
      <c r="U167" s="31"/>
      <c r="V167" s="31"/>
      <c r="W167" s="31"/>
      <c r="X167" s="31"/>
      <c r="Y167" s="31"/>
      <c r="Z167" s="31"/>
      <c r="AA167" s="31"/>
      <c r="AB167" s="31"/>
      <c r="AC167" s="31"/>
      <c r="AD167" s="31"/>
      <c r="AE167" s="31"/>
      <c r="AR167" s="203" t="s">
        <v>134</v>
      </c>
      <c r="AT167" s="203" t="s">
        <v>130</v>
      </c>
      <c r="AU167" s="203" t="s">
        <v>135</v>
      </c>
      <c r="AY167" s="14" t="s">
        <v>128</v>
      </c>
      <c r="BE167" s="204">
        <f>IF(N167="základná",J167,0)</f>
        <v>0</v>
      </c>
      <c r="BF167" s="204">
        <f>IF(N167="znížená",J167,0)</f>
        <v>0</v>
      </c>
      <c r="BG167" s="204">
        <f>IF(N167="zákl. prenesená",J167,0)</f>
        <v>0</v>
      </c>
      <c r="BH167" s="204">
        <f>IF(N167="zníž. prenesená",J167,0)</f>
        <v>0</v>
      </c>
      <c r="BI167" s="204">
        <f>IF(N167="nulová",J167,0)</f>
        <v>0</v>
      </c>
      <c r="BJ167" s="14" t="s">
        <v>135</v>
      </c>
      <c r="BK167" s="205">
        <f>ROUND(I167*H167,3)</f>
        <v>0</v>
      </c>
      <c r="BL167" s="14" t="s">
        <v>134</v>
      </c>
      <c r="BM167" s="203" t="s">
        <v>241</v>
      </c>
    </row>
    <row r="168" spans="1:65" s="12" customFormat="1" ht="22.9" customHeight="1">
      <c r="B168" s="176"/>
      <c r="C168" s="177"/>
      <c r="D168" s="178" t="s">
        <v>74</v>
      </c>
      <c r="E168" s="190" t="s">
        <v>165</v>
      </c>
      <c r="F168" s="190" t="s">
        <v>242</v>
      </c>
      <c r="G168" s="177"/>
      <c r="H168" s="177"/>
      <c r="I168" s="180"/>
      <c r="J168" s="191">
        <f>BK168</f>
        <v>0</v>
      </c>
      <c r="K168" s="177"/>
      <c r="L168" s="182"/>
      <c r="M168" s="183"/>
      <c r="N168" s="184"/>
      <c r="O168" s="184"/>
      <c r="P168" s="185">
        <f>SUM(P169:P171)</f>
        <v>0</v>
      </c>
      <c r="Q168" s="184"/>
      <c r="R168" s="185">
        <f>SUM(R169:R171)</f>
        <v>2.8935</v>
      </c>
      <c r="S168" s="184"/>
      <c r="T168" s="186">
        <f>SUM(T169:T171)</f>
        <v>0</v>
      </c>
      <c r="AR168" s="187" t="s">
        <v>83</v>
      </c>
      <c r="AT168" s="188" t="s">
        <v>74</v>
      </c>
      <c r="AU168" s="188" t="s">
        <v>83</v>
      </c>
      <c r="AY168" s="187" t="s">
        <v>128</v>
      </c>
      <c r="BK168" s="189">
        <f>SUM(BK169:BK171)</f>
        <v>0</v>
      </c>
    </row>
    <row r="169" spans="1:65" s="2" customFormat="1" ht="33" customHeight="1">
      <c r="A169" s="31"/>
      <c r="B169" s="32"/>
      <c r="C169" s="192" t="s">
        <v>243</v>
      </c>
      <c r="D169" s="192" t="s">
        <v>130</v>
      </c>
      <c r="E169" s="193" t="s">
        <v>244</v>
      </c>
      <c r="F169" s="194" t="s">
        <v>245</v>
      </c>
      <c r="G169" s="195" t="s">
        <v>133</v>
      </c>
      <c r="H169" s="196">
        <v>56.25</v>
      </c>
      <c r="I169" s="197"/>
      <c r="J169" s="196">
        <f>ROUND(I169*H169,3)</f>
        <v>0</v>
      </c>
      <c r="K169" s="198"/>
      <c r="L169" s="36"/>
      <c r="M169" s="199" t="s">
        <v>1</v>
      </c>
      <c r="N169" s="200" t="s">
        <v>41</v>
      </c>
      <c r="O169" s="72"/>
      <c r="P169" s="201">
        <f>O169*H169</f>
        <v>0</v>
      </c>
      <c r="Q169" s="201">
        <v>2.572E-2</v>
      </c>
      <c r="R169" s="201">
        <f>Q169*H169</f>
        <v>1.44675</v>
      </c>
      <c r="S169" s="201">
        <v>0</v>
      </c>
      <c r="T169" s="202">
        <f>S169*H169</f>
        <v>0</v>
      </c>
      <c r="U169" s="31"/>
      <c r="V169" s="31"/>
      <c r="W169" s="31"/>
      <c r="X169" s="31"/>
      <c r="Y169" s="31"/>
      <c r="Z169" s="31"/>
      <c r="AA169" s="31"/>
      <c r="AB169" s="31"/>
      <c r="AC169" s="31"/>
      <c r="AD169" s="31"/>
      <c r="AE169" s="31"/>
      <c r="AR169" s="203" t="s">
        <v>134</v>
      </c>
      <c r="AT169" s="203" t="s">
        <v>130</v>
      </c>
      <c r="AU169" s="203" t="s">
        <v>135</v>
      </c>
      <c r="AY169" s="14" t="s">
        <v>128</v>
      </c>
      <c r="BE169" s="204">
        <f>IF(N169="základná",J169,0)</f>
        <v>0</v>
      </c>
      <c r="BF169" s="204">
        <f>IF(N169="znížená",J169,0)</f>
        <v>0</v>
      </c>
      <c r="BG169" s="204">
        <f>IF(N169="zákl. prenesená",J169,0)</f>
        <v>0</v>
      </c>
      <c r="BH169" s="204">
        <f>IF(N169="zníž. prenesená",J169,0)</f>
        <v>0</v>
      </c>
      <c r="BI169" s="204">
        <f>IF(N169="nulová",J169,0)</f>
        <v>0</v>
      </c>
      <c r="BJ169" s="14" t="s">
        <v>135</v>
      </c>
      <c r="BK169" s="205">
        <f>ROUND(I169*H169,3)</f>
        <v>0</v>
      </c>
      <c r="BL169" s="14" t="s">
        <v>134</v>
      </c>
      <c r="BM169" s="203" t="s">
        <v>246</v>
      </c>
    </row>
    <row r="170" spans="1:65" s="2" customFormat="1" ht="44.25" customHeight="1">
      <c r="A170" s="31"/>
      <c r="B170" s="32"/>
      <c r="C170" s="192" t="s">
        <v>247</v>
      </c>
      <c r="D170" s="192" t="s">
        <v>130</v>
      </c>
      <c r="E170" s="193" t="s">
        <v>248</v>
      </c>
      <c r="F170" s="194" t="s">
        <v>249</v>
      </c>
      <c r="G170" s="195" t="s">
        <v>133</v>
      </c>
      <c r="H170" s="196">
        <v>56.25</v>
      </c>
      <c r="I170" s="197"/>
      <c r="J170" s="196">
        <f>ROUND(I170*H170,3)</f>
        <v>0</v>
      </c>
      <c r="K170" s="198"/>
      <c r="L170" s="36"/>
      <c r="M170" s="199" t="s">
        <v>1</v>
      </c>
      <c r="N170" s="200" t="s">
        <v>41</v>
      </c>
      <c r="O170" s="72"/>
      <c r="P170" s="201">
        <f>O170*H170</f>
        <v>0</v>
      </c>
      <c r="Q170" s="201">
        <v>0</v>
      </c>
      <c r="R170" s="201">
        <f>Q170*H170</f>
        <v>0</v>
      </c>
      <c r="S170" s="201">
        <v>0</v>
      </c>
      <c r="T170" s="202">
        <f>S170*H170</f>
        <v>0</v>
      </c>
      <c r="U170" s="31"/>
      <c r="V170" s="31"/>
      <c r="W170" s="31"/>
      <c r="X170" s="31"/>
      <c r="Y170" s="31"/>
      <c r="Z170" s="31"/>
      <c r="AA170" s="31"/>
      <c r="AB170" s="31"/>
      <c r="AC170" s="31"/>
      <c r="AD170" s="31"/>
      <c r="AE170" s="31"/>
      <c r="AR170" s="203" t="s">
        <v>134</v>
      </c>
      <c r="AT170" s="203" t="s">
        <v>130</v>
      </c>
      <c r="AU170" s="203" t="s">
        <v>135</v>
      </c>
      <c r="AY170" s="14" t="s">
        <v>128</v>
      </c>
      <c r="BE170" s="204">
        <f>IF(N170="základná",J170,0)</f>
        <v>0</v>
      </c>
      <c r="BF170" s="204">
        <f>IF(N170="znížená",J170,0)</f>
        <v>0</v>
      </c>
      <c r="BG170" s="204">
        <f>IF(N170="zákl. prenesená",J170,0)</f>
        <v>0</v>
      </c>
      <c r="BH170" s="204">
        <f>IF(N170="zníž. prenesená",J170,0)</f>
        <v>0</v>
      </c>
      <c r="BI170" s="204">
        <f>IF(N170="nulová",J170,0)</f>
        <v>0</v>
      </c>
      <c r="BJ170" s="14" t="s">
        <v>135</v>
      </c>
      <c r="BK170" s="205">
        <f>ROUND(I170*H170,3)</f>
        <v>0</v>
      </c>
      <c r="BL170" s="14" t="s">
        <v>134</v>
      </c>
      <c r="BM170" s="203" t="s">
        <v>250</v>
      </c>
    </row>
    <row r="171" spans="1:65" s="2" customFormat="1" ht="33" customHeight="1">
      <c r="A171" s="31"/>
      <c r="B171" s="32"/>
      <c r="C171" s="192" t="s">
        <v>251</v>
      </c>
      <c r="D171" s="192" t="s">
        <v>130</v>
      </c>
      <c r="E171" s="193" t="s">
        <v>252</v>
      </c>
      <c r="F171" s="194" t="s">
        <v>253</v>
      </c>
      <c r="G171" s="195" t="s">
        <v>133</v>
      </c>
      <c r="H171" s="196">
        <v>56.25</v>
      </c>
      <c r="I171" s="197"/>
      <c r="J171" s="196">
        <f>ROUND(I171*H171,3)</f>
        <v>0</v>
      </c>
      <c r="K171" s="198"/>
      <c r="L171" s="36"/>
      <c r="M171" s="199" t="s">
        <v>1</v>
      </c>
      <c r="N171" s="200" t="s">
        <v>41</v>
      </c>
      <c r="O171" s="72"/>
      <c r="P171" s="201">
        <f>O171*H171</f>
        <v>0</v>
      </c>
      <c r="Q171" s="201">
        <v>2.572E-2</v>
      </c>
      <c r="R171" s="201">
        <f>Q171*H171</f>
        <v>1.44675</v>
      </c>
      <c r="S171" s="201">
        <v>0</v>
      </c>
      <c r="T171" s="202">
        <f>S171*H171</f>
        <v>0</v>
      </c>
      <c r="U171" s="31"/>
      <c r="V171" s="31"/>
      <c r="W171" s="31"/>
      <c r="X171" s="31"/>
      <c r="Y171" s="31"/>
      <c r="Z171" s="31"/>
      <c r="AA171" s="31"/>
      <c r="AB171" s="31"/>
      <c r="AC171" s="31"/>
      <c r="AD171" s="31"/>
      <c r="AE171" s="31"/>
      <c r="AR171" s="203" t="s">
        <v>134</v>
      </c>
      <c r="AT171" s="203" t="s">
        <v>130</v>
      </c>
      <c r="AU171" s="203" t="s">
        <v>135</v>
      </c>
      <c r="AY171" s="14" t="s">
        <v>128</v>
      </c>
      <c r="BE171" s="204">
        <f>IF(N171="základná",J171,0)</f>
        <v>0</v>
      </c>
      <c r="BF171" s="204">
        <f>IF(N171="znížená",J171,0)</f>
        <v>0</v>
      </c>
      <c r="BG171" s="204">
        <f>IF(N171="zákl. prenesená",J171,0)</f>
        <v>0</v>
      </c>
      <c r="BH171" s="204">
        <f>IF(N171="zníž. prenesená",J171,0)</f>
        <v>0</v>
      </c>
      <c r="BI171" s="204">
        <f>IF(N171="nulová",J171,0)</f>
        <v>0</v>
      </c>
      <c r="BJ171" s="14" t="s">
        <v>135</v>
      </c>
      <c r="BK171" s="205">
        <f>ROUND(I171*H171,3)</f>
        <v>0</v>
      </c>
      <c r="BL171" s="14" t="s">
        <v>134</v>
      </c>
      <c r="BM171" s="203" t="s">
        <v>254</v>
      </c>
    </row>
    <row r="172" spans="1:65" s="12" customFormat="1" ht="22.9" customHeight="1">
      <c r="B172" s="176"/>
      <c r="C172" s="177"/>
      <c r="D172" s="178" t="s">
        <v>74</v>
      </c>
      <c r="E172" s="190" t="s">
        <v>255</v>
      </c>
      <c r="F172" s="190" t="s">
        <v>256</v>
      </c>
      <c r="G172" s="177"/>
      <c r="H172" s="177"/>
      <c r="I172" s="180"/>
      <c r="J172" s="191">
        <f>BK172</f>
        <v>0</v>
      </c>
      <c r="K172" s="177"/>
      <c r="L172" s="182"/>
      <c r="M172" s="183"/>
      <c r="N172" s="184"/>
      <c r="O172" s="184"/>
      <c r="P172" s="185">
        <f>P173</f>
        <v>0</v>
      </c>
      <c r="Q172" s="184"/>
      <c r="R172" s="185">
        <f>R173</f>
        <v>0</v>
      </c>
      <c r="S172" s="184"/>
      <c r="T172" s="186">
        <f>T173</f>
        <v>0</v>
      </c>
      <c r="AR172" s="187" t="s">
        <v>83</v>
      </c>
      <c r="AT172" s="188" t="s">
        <v>74</v>
      </c>
      <c r="AU172" s="188" t="s">
        <v>83</v>
      </c>
      <c r="AY172" s="187" t="s">
        <v>128</v>
      </c>
      <c r="BK172" s="189">
        <f>BK173</f>
        <v>0</v>
      </c>
    </row>
    <row r="173" spans="1:65" s="2" customFormat="1" ht="24.2" customHeight="1">
      <c r="A173" s="31"/>
      <c r="B173" s="32"/>
      <c r="C173" s="192" t="s">
        <v>257</v>
      </c>
      <c r="D173" s="192" t="s">
        <v>130</v>
      </c>
      <c r="E173" s="193" t="s">
        <v>258</v>
      </c>
      <c r="F173" s="194" t="s">
        <v>259</v>
      </c>
      <c r="G173" s="195" t="s">
        <v>176</v>
      </c>
      <c r="H173" s="196">
        <v>30.715</v>
      </c>
      <c r="I173" s="197"/>
      <c r="J173" s="196">
        <f>ROUND(I173*H173,3)</f>
        <v>0</v>
      </c>
      <c r="K173" s="198"/>
      <c r="L173" s="36"/>
      <c r="M173" s="199" t="s">
        <v>1</v>
      </c>
      <c r="N173" s="200" t="s">
        <v>41</v>
      </c>
      <c r="O173" s="72"/>
      <c r="P173" s="201">
        <f>O173*H173</f>
        <v>0</v>
      </c>
      <c r="Q173" s="201">
        <v>0</v>
      </c>
      <c r="R173" s="201">
        <f>Q173*H173</f>
        <v>0</v>
      </c>
      <c r="S173" s="201">
        <v>0</v>
      </c>
      <c r="T173" s="202">
        <f>S173*H173</f>
        <v>0</v>
      </c>
      <c r="U173" s="31"/>
      <c r="V173" s="31"/>
      <c r="W173" s="31"/>
      <c r="X173" s="31"/>
      <c r="Y173" s="31"/>
      <c r="Z173" s="31"/>
      <c r="AA173" s="31"/>
      <c r="AB173" s="31"/>
      <c r="AC173" s="31"/>
      <c r="AD173" s="31"/>
      <c r="AE173" s="31"/>
      <c r="AR173" s="203" t="s">
        <v>134</v>
      </c>
      <c r="AT173" s="203" t="s">
        <v>130</v>
      </c>
      <c r="AU173" s="203" t="s">
        <v>135</v>
      </c>
      <c r="AY173" s="14" t="s">
        <v>128</v>
      </c>
      <c r="BE173" s="204">
        <f>IF(N173="základná",J173,0)</f>
        <v>0</v>
      </c>
      <c r="BF173" s="204">
        <f>IF(N173="znížená",J173,0)</f>
        <v>0</v>
      </c>
      <c r="BG173" s="204">
        <f>IF(N173="zákl. prenesená",J173,0)</f>
        <v>0</v>
      </c>
      <c r="BH173" s="204">
        <f>IF(N173="zníž. prenesená",J173,0)</f>
        <v>0</v>
      </c>
      <c r="BI173" s="204">
        <f>IF(N173="nulová",J173,0)</f>
        <v>0</v>
      </c>
      <c r="BJ173" s="14" t="s">
        <v>135</v>
      </c>
      <c r="BK173" s="205">
        <f>ROUND(I173*H173,3)</f>
        <v>0</v>
      </c>
      <c r="BL173" s="14" t="s">
        <v>134</v>
      </c>
      <c r="BM173" s="203" t="s">
        <v>260</v>
      </c>
    </row>
    <row r="174" spans="1:65" s="12" customFormat="1" ht="25.9" customHeight="1">
      <c r="B174" s="176"/>
      <c r="C174" s="177"/>
      <c r="D174" s="178" t="s">
        <v>74</v>
      </c>
      <c r="E174" s="179" t="s">
        <v>261</v>
      </c>
      <c r="F174" s="179" t="s">
        <v>262</v>
      </c>
      <c r="G174" s="177"/>
      <c r="H174" s="177"/>
      <c r="I174" s="180"/>
      <c r="J174" s="181">
        <f>BK174</f>
        <v>0</v>
      </c>
      <c r="K174" s="177"/>
      <c r="L174" s="182"/>
      <c r="M174" s="183"/>
      <c r="N174" s="184"/>
      <c r="O174" s="184"/>
      <c r="P174" s="185">
        <f>P175+P182+P188+P191+P197+P199</f>
        <v>0</v>
      </c>
      <c r="Q174" s="184"/>
      <c r="R174" s="185">
        <f>R175+R182+R188+R191+R197+R199</f>
        <v>1.4621440131198029</v>
      </c>
      <c r="S174" s="184"/>
      <c r="T174" s="186">
        <f>T175+T182+T188+T191+T197+T199</f>
        <v>1E-3</v>
      </c>
      <c r="AR174" s="187" t="s">
        <v>135</v>
      </c>
      <c r="AT174" s="188" t="s">
        <v>74</v>
      </c>
      <c r="AU174" s="188" t="s">
        <v>75</v>
      </c>
      <c r="AY174" s="187" t="s">
        <v>128</v>
      </c>
      <c r="BK174" s="189">
        <f>BK175+BK182+BK188+BK191+BK197+BK199</f>
        <v>0</v>
      </c>
    </row>
    <row r="175" spans="1:65" s="12" customFormat="1" ht="22.9" customHeight="1">
      <c r="B175" s="176"/>
      <c r="C175" s="177"/>
      <c r="D175" s="178" t="s">
        <v>74</v>
      </c>
      <c r="E175" s="190" t="s">
        <v>263</v>
      </c>
      <c r="F175" s="190" t="s">
        <v>264</v>
      </c>
      <c r="G175" s="177"/>
      <c r="H175" s="177"/>
      <c r="I175" s="180"/>
      <c r="J175" s="191">
        <f>BK175</f>
        <v>0</v>
      </c>
      <c r="K175" s="177"/>
      <c r="L175" s="182"/>
      <c r="M175" s="183"/>
      <c r="N175" s="184"/>
      <c r="O175" s="184"/>
      <c r="P175" s="185">
        <f>SUM(P176:P181)</f>
        <v>0</v>
      </c>
      <c r="Q175" s="184"/>
      <c r="R175" s="185">
        <f>SUM(R176:R181)</f>
        <v>1.1236792131198028</v>
      </c>
      <c r="S175" s="184"/>
      <c r="T175" s="186">
        <f>SUM(T176:T181)</f>
        <v>0</v>
      </c>
      <c r="AR175" s="187" t="s">
        <v>135</v>
      </c>
      <c r="AT175" s="188" t="s">
        <v>74</v>
      </c>
      <c r="AU175" s="188" t="s">
        <v>83</v>
      </c>
      <c r="AY175" s="187" t="s">
        <v>128</v>
      </c>
      <c r="BK175" s="189">
        <f>SUM(BK176:BK181)</f>
        <v>0</v>
      </c>
    </row>
    <row r="176" spans="1:65" s="2" customFormat="1" ht="37.9" customHeight="1">
      <c r="A176" s="31"/>
      <c r="B176" s="32"/>
      <c r="C176" s="192" t="s">
        <v>265</v>
      </c>
      <c r="D176" s="192" t="s">
        <v>130</v>
      </c>
      <c r="E176" s="193" t="s">
        <v>266</v>
      </c>
      <c r="F176" s="194" t="s">
        <v>267</v>
      </c>
      <c r="G176" s="195" t="s">
        <v>268</v>
      </c>
      <c r="H176" s="196">
        <v>75</v>
      </c>
      <c r="I176" s="197"/>
      <c r="J176" s="196">
        <f t="shared" ref="J176:J181" si="20">ROUND(I176*H176,3)</f>
        <v>0</v>
      </c>
      <c r="K176" s="198"/>
      <c r="L176" s="36"/>
      <c r="M176" s="199" t="s">
        <v>1</v>
      </c>
      <c r="N176" s="200" t="s">
        <v>41</v>
      </c>
      <c r="O176" s="72"/>
      <c r="P176" s="201">
        <f t="shared" ref="P176:P181" si="21">O176*H176</f>
        <v>0</v>
      </c>
      <c r="Q176" s="201">
        <v>2.5999999999999998E-4</v>
      </c>
      <c r="R176" s="201">
        <f t="shared" ref="R176:R181" si="22">Q176*H176</f>
        <v>1.95E-2</v>
      </c>
      <c r="S176" s="201">
        <v>0</v>
      </c>
      <c r="T176" s="202">
        <f t="shared" ref="T176:T181" si="23">S176*H176</f>
        <v>0</v>
      </c>
      <c r="U176" s="31"/>
      <c r="V176" s="31"/>
      <c r="W176" s="31"/>
      <c r="X176" s="31"/>
      <c r="Y176" s="31"/>
      <c r="Z176" s="31"/>
      <c r="AA176" s="31"/>
      <c r="AB176" s="31"/>
      <c r="AC176" s="31"/>
      <c r="AD176" s="31"/>
      <c r="AE176" s="31"/>
      <c r="AR176" s="203" t="s">
        <v>196</v>
      </c>
      <c r="AT176" s="203" t="s">
        <v>130</v>
      </c>
      <c r="AU176" s="203" t="s">
        <v>135</v>
      </c>
      <c r="AY176" s="14" t="s">
        <v>128</v>
      </c>
      <c r="BE176" s="204">
        <f t="shared" ref="BE176:BE181" si="24">IF(N176="základná",J176,0)</f>
        <v>0</v>
      </c>
      <c r="BF176" s="204">
        <f t="shared" ref="BF176:BF181" si="25">IF(N176="znížená",J176,0)</f>
        <v>0</v>
      </c>
      <c r="BG176" s="204">
        <f t="shared" ref="BG176:BG181" si="26">IF(N176="zákl. prenesená",J176,0)</f>
        <v>0</v>
      </c>
      <c r="BH176" s="204">
        <f t="shared" ref="BH176:BH181" si="27">IF(N176="zníž. prenesená",J176,0)</f>
        <v>0</v>
      </c>
      <c r="BI176" s="204">
        <f t="shared" ref="BI176:BI181" si="28">IF(N176="nulová",J176,0)</f>
        <v>0</v>
      </c>
      <c r="BJ176" s="14" t="s">
        <v>135</v>
      </c>
      <c r="BK176" s="205">
        <f t="shared" ref="BK176:BK181" si="29">ROUND(I176*H176,3)</f>
        <v>0</v>
      </c>
      <c r="BL176" s="14" t="s">
        <v>196</v>
      </c>
      <c r="BM176" s="203" t="s">
        <v>269</v>
      </c>
    </row>
    <row r="177" spans="1:65" s="2" customFormat="1" ht="33" customHeight="1">
      <c r="A177" s="31"/>
      <c r="B177" s="32"/>
      <c r="C177" s="206" t="s">
        <v>270</v>
      </c>
      <c r="D177" s="206" t="s">
        <v>221</v>
      </c>
      <c r="E177" s="207" t="s">
        <v>271</v>
      </c>
      <c r="F177" s="208" t="s">
        <v>272</v>
      </c>
      <c r="G177" s="209" t="s">
        <v>146</v>
      </c>
      <c r="H177" s="210">
        <v>1.21</v>
      </c>
      <c r="I177" s="211"/>
      <c r="J177" s="210">
        <f t="shared" si="20"/>
        <v>0</v>
      </c>
      <c r="K177" s="212"/>
      <c r="L177" s="213"/>
      <c r="M177" s="214" t="s">
        <v>1</v>
      </c>
      <c r="N177" s="215" t="s">
        <v>41</v>
      </c>
      <c r="O177" s="72"/>
      <c r="P177" s="201">
        <f t="shared" si="21"/>
        <v>0</v>
      </c>
      <c r="Q177" s="201">
        <v>0.55000000000000004</v>
      </c>
      <c r="R177" s="201">
        <f t="shared" si="22"/>
        <v>0.66549999999999998</v>
      </c>
      <c r="S177" s="201">
        <v>0</v>
      </c>
      <c r="T177" s="202">
        <f t="shared" si="23"/>
        <v>0</v>
      </c>
      <c r="U177" s="31"/>
      <c r="V177" s="31"/>
      <c r="W177" s="31"/>
      <c r="X177" s="31"/>
      <c r="Y177" s="31"/>
      <c r="Z177" s="31"/>
      <c r="AA177" s="31"/>
      <c r="AB177" s="31"/>
      <c r="AC177" s="31"/>
      <c r="AD177" s="31"/>
      <c r="AE177" s="31"/>
      <c r="AR177" s="203" t="s">
        <v>270</v>
      </c>
      <c r="AT177" s="203" t="s">
        <v>221</v>
      </c>
      <c r="AU177" s="203" t="s">
        <v>135</v>
      </c>
      <c r="AY177" s="14" t="s">
        <v>128</v>
      </c>
      <c r="BE177" s="204">
        <f t="shared" si="24"/>
        <v>0</v>
      </c>
      <c r="BF177" s="204">
        <f t="shared" si="25"/>
        <v>0</v>
      </c>
      <c r="BG177" s="204">
        <f t="shared" si="26"/>
        <v>0</v>
      </c>
      <c r="BH177" s="204">
        <f t="shared" si="27"/>
        <v>0</v>
      </c>
      <c r="BI177" s="204">
        <f t="shared" si="28"/>
        <v>0</v>
      </c>
      <c r="BJ177" s="14" t="s">
        <v>135</v>
      </c>
      <c r="BK177" s="205">
        <f t="shared" si="29"/>
        <v>0</v>
      </c>
      <c r="BL177" s="14" t="s">
        <v>196</v>
      </c>
      <c r="BM177" s="203" t="s">
        <v>273</v>
      </c>
    </row>
    <row r="178" spans="1:65" s="2" customFormat="1" ht="33" customHeight="1">
      <c r="A178" s="31"/>
      <c r="B178" s="32"/>
      <c r="C178" s="192" t="s">
        <v>274</v>
      </c>
      <c r="D178" s="192" t="s">
        <v>130</v>
      </c>
      <c r="E178" s="193" t="s">
        <v>275</v>
      </c>
      <c r="F178" s="194" t="s">
        <v>276</v>
      </c>
      <c r="G178" s="195" t="s">
        <v>133</v>
      </c>
      <c r="H178" s="196">
        <v>16.59</v>
      </c>
      <c r="I178" s="197"/>
      <c r="J178" s="196">
        <f t="shared" si="20"/>
        <v>0</v>
      </c>
      <c r="K178" s="198"/>
      <c r="L178" s="36"/>
      <c r="M178" s="199" t="s">
        <v>1</v>
      </c>
      <c r="N178" s="200" t="s">
        <v>41</v>
      </c>
      <c r="O178" s="72"/>
      <c r="P178" s="201">
        <f t="shared" si="21"/>
        <v>0</v>
      </c>
      <c r="Q178" s="201">
        <v>8.5400369571912507E-3</v>
      </c>
      <c r="R178" s="201">
        <f t="shared" si="22"/>
        <v>0.14167921311980286</v>
      </c>
      <c r="S178" s="201">
        <v>0</v>
      </c>
      <c r="T178" s="202">
        <f t="shared" si="23"/>
        <v>0</v>
      </c>
      <c r="U178" s="31"/>
      <c r="V178" s="31"/>
      <c r="W178" s="31"/>
      <c r="X178" s="31"/>
      <c r="Y178" s="31"/>
      <c r="Z178" s="31"/>
      <c r="AA178" s="31"/>
      <c r="AB178" s="31"/>
      <c r="AC178" s="31"/>
      <c r="AD178" s="31"/>
      <c r="AE178" s="31"/>
      <c r="AR178" s="203" t="s">
        <v>196</v>
      </c>
      <c r="AT178" s="203" t="s">
        <v>130</v>
      </c>
      <c r="AU178" s="203" t="s">
        <v>135</v>
      </c>
      <c r="AY178" s="14" t="s">
        <v>128</v>
      </c>
      <c r="BE178" s="204">
        <f t="shared" si="24"/>
        <v>0</v>
      </c>
      <c r="BF178" s="204">
        <f t="shared" si="25"/>
        <v>0</v>
      </c>
      <c r="BG178" s="204">
        <f t="shared" si="26"/>
        <v>0</v>
      </c>
      <c r="BH178" s="204">
        <f t="shared" si="27"/>
        <v>0</v>
      </c>
      <c r="BI178" s="204">
        <f t="shared" si="28"/>
        <v>0</v>
      </c>
      <c r="BJ178" s="14" t="s">
        <v>135</v>
      </c>
      <c r="BK178" s="205">
        <f t="shared" si="29"/>
        <v>0</v>
      </c>
      <c r="BL178" s="14" t="s">
        <v>196</v>
      </c>
      <c r="BM178" s="203" t="s">
        <v>277</v>
      </c>
    </row>
    <row r="179" spans="1:65" s="2" customFormat="1" ht="24.2" customHeight="1">
      <c r="A179" s="31"/>
      <c r="B179" s="32"/>
      <c r="C179" s="192" t="s">
        <v>278</v>
      </c>
      <c r="D179" s="192" t="s">
        <v>130</v>
      </c>
      <c r="E179" s="193" t="s">
        <v>279</v>
      </c>
      <c r="F179" s="194" t="s">
        <v>280</v>
      </c>
      <c r="G179" s="195" t="s">
        <v>133</v>
      </c>
      <c r="H179" s="196">
        <v>12.76</v>
      </c>
      <c r="I179" s="197"/>
      <c r="J179" s="196">
        <f t="shared" si="20"/>
        <v>0</v>
      </c>
      <c r="K179" s="198"/>
      <c r="L179" s="36"/>
      <c r="M179" s="199" t="s">
        <v>1</v>
      </c>
      <c r="N179" s="200" t="s">
        <v>41</v>
      </c>
      <c r="O179" s="72"/>
      <c r="P179" s="201">
        <f t="shared" si="21"/>
        <v>0</v>
      </c>
      <c r="Q179" s="201">
        <v>0</v>
      </c>
      <c r="R179" s="201">
        <f t="shared" si="22"/>
        <v>0</v>
      </c>
      <c r="S179" s="201">
        <v>0</v>
      </c>
      <c r="T179" s="202">
        <f t="shared" si="23"/>
        <v>0</v>
      </c>
      <c r="U179" s="31"/>
      <c r="V179" s="31"/>
      <c r="W179" s="31"/>
      <c r="X179" s="31"/>
      <c r="Y179" s="31"/>
      <c r="Z179" s="31"/>
      <c r="AA179" s="31"/>
      <c r="AB179" s="31"/>
      <c r="AC179" s="31"/>
      <c r="AD179" s="31"/>
      <c r="AE179" s="31"/>
      <c r="AR179" s="203" t="s">
        <v>196</v>
      </c>
      <c r="AT179" s="203" t="s">
        <v>130</v>
      </c>
      <c r="AU179" s="203" t="s">
        <v>135</v>
      </c>
      <c r="AY179" s="14" t="s">
        <v>128</v>
      </c>
      <c r="BE179" s="204">
        <f t="shared" si="24"/>
        <v>0</v>
      </c>
      <c r="BF179" s="204">
        <f t="shared" si="25"/>
        <v>0</v>
      </c>
      <c r="BG179" s="204">
        <f t="shared" si="26"/>
        <v>0</v>
      </c>
      <c r="BH179" s="204">
        <f t="shared" si="27"/>
        <v>0</v>
      </c>
      <c r="BI179" s="204">
        <f t="shared" si="28"/>
        <v>0</v>
      </c>
      <c r="BJ179" s="14" t="s">
        <v>135</v>
      </c>
      <c r="BK179" s="205">
        <f t="shared" si="29"/>
        <v>0</v>
      </c>
      <c r="BL179" s="14" t="s">
        <v>196</v>
      </c>
      <c r="BM179" s="203" t="s">
        <v>281</v>
      </c>
    </row>
    <row r="180" spans="1:65" s="2" customFormat="1" ht="33" customHeight="1">
      <c r="A180" s="31"/>
      <c r="B180" s="32"/>
      <c r="C180" s="206" t="s">
        <v>282</v>
      </c>
      <c r="D180" s="206" t="s">
        <v>221</v>
      </c>
      <c r="E180" s="207" t="s">
        <v>283</v>
      </c>
      <c r="F180" s="208" t="s">
        <v>284</v>
      </c>
      <c r="G180" s="209" t="s">
        <v>146</v>
      </c>
      <c r="H180" s="210">
        <v>0.54</v>
      </c>
      <c r="I180" s="211"/>
      <c r="J180" s="210">
        <f t="shared" si="20"/>
        <v>0</v>
      </c>
      <c r="K180" s="212"/>
      <c r="L180" s="213"/>
      <c r="M180" s="214" t="s">
        <v>1</v>
      </c>
      <c r="N180" s="215" t="s">
        <v>41</v>
      </c>
      <c r="O180" s="72"/>
      <c r="P180" s="201">
        <f t="shared" si="21"/>
        <v>0</v>
      </c>
      <c r="Q180" s="201">
        <v>0.55000000000000004</v>
      </c>
      <c r="R180" s="201">
        <f t="shared" si="22"/>
        <v>0.29700000000000004</v>
      </c>
      <c r="S180" s="201">
        <v>0</v>
      </c>
      <c r="T180" s="202">
        <f t="shared" si="23"/>
        <v>0</v>
      </c>
      <c r="U180" s="31"/>
      <c r="V180" s="31"/>
      <c r="W180" s="31"/>
      <c r="X180" s="31"/>
      <c r="Y180" s="31"/>
      <c r="Z180" s="31"/>
      <c r="AA180" s="31"/>
      <c r="AB180" s="31"/>
      <c r="AC180" s="31"/>
      <c r="AD180" s="31"/>
      <c r="AE180" s="31"/>
      <c r="AR180" s="203" t="s">
        <v>270</v>
      </c>
      <c r="AT180" s="203" t="s">
        <v>221</v>
      </c>
      <c r="AU180" s="203" t="s">
        <v>135</v>
      </c>
      <c r="AY180" s="14" t="s">
        <v>128</v>
      </c>
      <c r="BE180" s="204">
        <f t="shared" si="24"/>
        <v>0</v>
      </c>
      <c r="BF180" s="204">
        <f t="shared" si="25"/>
        <v>0</v>
      </c>
      <c r="BG180" s="204">
        <f t="shared" si="26"/>
        <v>0</v>
      </c>
      <c r="BH180" s="204">
        <f t="shared" si="27"/>
        <v>0</v>
      </c>
      <c r="BI180" s="204">
        <f t="shared" si="28"/>
        <v>0</v>
      </c>
      <c r="BJ180" s="14" t="s">
        <v>135</v>
      </c>
      <c r="BK180" s="205">
        <f t="shared" si="29"/>
        <v>0</v>
      </c>
      <c r="BL180" s="14" t="s">
        <v>196</v>
      </c>
      <c r="BM180" s="203" t="s">
        <v>285</v>
      </c>
    </row>
    <row r="181" spans="1:65" s="2" customFormat="1" ht="24.2" customHeight="1">
      <c r="A181" s="31"/>
      <c r="B181" s="32"/>
      <c r="C181" s="192" t="s">
        <v>286</v>
      </c>
      <c r="D181" s="192" t="s">
        <v>130</v>
      </c>
      <c r="E181" s="193" t="s">
        <v>287</v>
      </c>
      <c r="F181" s="194" t="s">
        <v>288</v>
      </c>
      <c r="G181" s="195" t="s">
        <v>176</v>
      </c>
      <c r="H181" s="196">
        <v>1.1240000000000001</v>
      </c>
      <c r="I181" s="197"/>
      <c r="J181" s="196">
        <f t="shared" si="20"/>
        <v>0</v>
      </c>
      <c r="K181" s="198"/>
      <c r="L181" s="36"/>
      <c r="M181" s="199" t="s">
        <v>1</v>
      </c>
      <c r="N181" s="200" t="s">
        <v>41</v>
      </c>
      <c r="O181" s="72"/>
      <c r="P181" s="201">
        <f t="shared" si="21"/>
        <v>0</v>
      </c>
      <c r="Q181" s="201">
        <v>0</v>
      </c>
      <c r="R181" s="201">
        <f t="shared" si="22"/>
        <v>0</v>
      </c>
      <c r="S181" s="201">
        <v>0</v>
      </c>
      <c r="T181" s="202">
        <f t="shared" si="23"/>
        <v>0</v>
      </c>
      <c r="U181" s="31"/>
      <c r="V181" s="31"/>
      <c r="W181" s="31"/>
      <c r="X181" s="31"/>
      <c r="Y181" s="31"/>
      <c r="Z181" s="31"/>
      <c r="AA181" s="31"/>
      <c r="AB181" s="31"/>
      <c r="AC181" s="31"/>
      <c r="AD181" s="31"/>
      <c r="AE181" s="31"/>
      <c r="AR181" s="203" t="s">
        <v>196</v>
      </c>
      <c r="AT181" s="203" t="s">
        <v>130</v>
      </c>
      <c r="AU181" s="203" t="s">
        <v>135</v>
      </c>
      <c r="AY181" s="14" t="s">
        <v>128</v>
      </c>
      <c r="BE181" s="204">
        <f t="shared" si="24"/>
        <v>0</v>
      </c>
      <c r="BF181" s="204">
        <f t="shared" si="25"/>
        <v>0</v>
      </c>
      <c r="BG181" s="204">
        <f t="shared" si="26"/>
        <v>0</v>
      </c>
      <c r="BH181" s="204">
        <f t="shared" si="27"/>
        <v>0</v>
      </c>
      <c r="BI181" s="204">
        <f t="shared" si="28"/>
        <v>0</v>
      </c>
      <c r="BJ181" s="14" t="s">
        <v>135</v>
      </c>
      <c r="BK181" s="205">
        <f t="shared" si="29"/>
        <v>0</v>
      </c>
      <c r="BL181" s="14" t="s">
        <v>196</v>
      </c>
      <c r="BM181" s="203" t="s">
        <v>289</v>
      </c>
    </row>
    <row r="182" spans="1:65" s="12" customFormat="1" ht="22.9" customHeight="1">
      <c r="B182" s="176"/>
      <c r="C182" s="177"/>
      <c r="D182" s="178" t="s">
        <v>74</v>
      </c>
      <c r="E182" s="190" t="s">
        <v>290</v>
      </c>
      <c r="F182" s="190" t="s">
        <v>291</v>
      </c>
      <c r="G182" s="177"/>
      <c r="H182" s="177"/>
      <c r="I182" s="180"/>
      <c r="J182" s="191">
        <f>BK182</f>
        <v>0</v>
      </c>
      <c r="K182" s="177"/>
      <c r="L182" s="182"/>
      <c r="M182" s="183"/>
      <c r="N182" s="184"/>
      <c r="O182" s="184"/>
      <c r="P182" s="185">
        <f>SUM(P183:P187)</f>
        <v>0</v>
      </c>
      <c r="Q182" s="184"/>
      <c r="R182" s="185">
        <f>SUM(R183:R187)</f>
        <v>2.0152E-2</v>
      </c>
      <c r="S182" s="184"/>
      <c r="T182" s="186">
        <f>SUM(T183:T187)</f>
        <v>0</v>
      </c>
      <c r="AR182" s="187" t="s">
        <v>135</v>
      </c>
      <c r="AT182" s="188" t="s">
        <v>74</v>
      </c>
      <c r="AU182" s="188" t="s">
        <v>83</v>
      </c>
      <c r="AY182" s="187" t="s">
        <v>128</v>
      </c>
      <c r="BK182" s="189">
        <f>SUM(BK183:BK187)</f>
        <v>0</v>
      </c>
    </row>
    <row r="183" spans="1:65" s="2" customFormat="1" ht="21.75" customHeight="1">
      <c r="A183" s="31"/>
      <c r="B183" s="32"/>
      <c r="C183" s="192" t="s">
        <v>292</v>
      </c>
      <c r="D183" s="192" t="s">
        <v>130</v>
      </c>
      <c r="E183" s="193" t="s">
        <v>293</v>
      </c>
      <c r="F183" s="194" t="s">
        <v>294</v>
      </c>
      <c r="G183" s="195" t="s">
        <v>295</v>
      </c>
      <c r="H183" s="196">
        <v>2</v>
      </c>
      <c r="I183" s="197"/>
      <c r="J183" s="196">
        <f>ROUND(I183*H183,3)</f>
        <v>0</v>
      </c>
      <c r="K183" s="198"/>
      <c r="L183" s="36"/>
      <c r="M183" s="199" t="s">
        <v>1</v>
      </c>
      <c r="N183" s="200" t="s">
        <v>41</v>
      </c>
      <c r="O183" s="72"/>
      <c r="P183" s="201">
        <f>O183*H183</f>
        <v>0</v>
      </c>
      <c r="Q183" s="201">
        <v>4.8500000000000001E-3</v>
      </c>
      <c r="R183" s="201">
        <f>Q183*H183</f>
        <v>9.7000000000000003E-3</v>
      </c>
      <c r="S183" s="201">
        <v>0</v>
      </c>
      <c r="T183" s="202">
        <f>S183*H183</f>
        <v>0</v>
      </c>
      <c r="U183" s="31"/>
      <c r="V183" s="31"/>
      <c r="W183" s="31"/>
      <c r="X183" s="31"/>
      <c r="Y183" s="31"/>
      <c r="Z183" s="31"/>
      <c r="AA183" s="31"/>
      <c r="AB183" s="31"/>
      <c r="AC183" s="31"/>
      <c r="AD183" s="31"/>
      <c r="AE183" s="31"/>
      <c r="AR183" s="203" t="s">
        <v>196</v>
      </c>
      <c r="AT183" s="203" t="s">
        <v>130</v>
      </c>
      <c r="AU183" s="203" t="s">
        <v>135</v>
      </c>
      <c r="AY183" s="14" t="s">
        <v>128</v>
      </c>
      <c r="BE183" s="204">
        <f>IF(N183="základná",J183,0)</f>
        <v>0</v>
      </c>
      <c r="BF183" s="204">
        <f>IF(N183="znížená",J183,0)</f>
        <v>0</v>
      </c>
      <c r="BG183" s="204">
        <f>IF(N183="zákl. prenesená",J183,0)</f>
        <v>0</v>
      </c>
      <c r="BH183" s="204">
        <f>IF(N183="zníž. prenesená",J183,0)</f>
        <v>0</v>
      </c>
      <c r="BI183" s="204">
        <f>IF(N183="nulová",J183,0)</f>
        <v>0</v>
      </c>
      <c r="BJ183" s="14" t="s">
        <v>135</v>
      </c>
      <c r="BK183" s="205">
        <f>ROUND(I183*H183,3)</f>
        <v>0</v>
      </c>
      <c r="BL183" s="14" t="s">
        <v>196</v>
      </c>
      <c r="BM183" s="203" t="s">
        <v>296</v>
      </c>
    </row>
    <row r="184" spans="1:65" s="2" customFormat="1" ht="33" customHeight="1">
      <c r="A184" s="31"/>
      <c r="B184" s="32"/>
      <c r="C184" s="192" t="s">
        <v>297</v>
      </c>
      <c r="D184" s="192" t="s">
        <v>130</v>
      </c>
      <c r="E184" s="193" t="s">
        <v>298</v>
      </c>
      <c r="F184" s="194" t="s">
        <v>299</v>
      </c>
      <c r="G184" s="195" t="s">
        <v>268</v>
      </c>
      <c r="H184" s="196">
        <v>3.6</v>
      </c>
      <c r="I184" s="197"/>
      <c r="J184" s="196">
        <f>ROUND(I184*H184,3)</f>
        <v>0</v>
      </c>
      <c r="K184" s="198"/>
      <c r="L184" s="36"/>
      <c r="M184" s="199" t="s">
        <v>1</v>
      </c>
      <c r="N184" s="200" t="s">
        <v>41</v>
      </c>
      <c r="O184" s="72"/>
      <c r="P184" s="201">
        <f>O184*H184</f>
        <v>0</v>
      </c>
      <c r="Q184" s="201">
        <v>5.0000000000000002E-5</v>
      </c>
      <c r="R184" s="201">
        <f>Q184*H184</f>
        <v>1.8000000000000001E-4</v>
      </c>
      <c r="S184" s="201">
        <v>0</v>
      </c>
      <c r="T184" s="202">
        <f>S184*H184</f>
        <v>0</v>
      </c>
      <c r="U184" s="31"/>
      <c r="V184" s="31"/>
      <c r="W184" s="31"/>
      <c r="X184" s="31"/>
      <c r="Y184" s="31"/>
      <c r="Z184" s="31"/>
      <c r="AA184" s="31"/>
      <c r="AB184" s="31"/>
      <c r="AC184" s="31"/>
      <c r="AD184" s="31"/>
      <c r="AE184" s="31"/>
      <c r="AR184" s="203" t="s">
        <v>196</v>
      </c>
      <c r="AT184" s="203" t="s">
        <v>130</v>
      </c>
      <c r="AU184" s="203" t="s">
        <v>135</v>
      </c>
      <c r="AY184" s="14" t="s">
        <v>128</v>
      </c>
      <c r="BE184" s="204">
        <f>IF(N184="základná",J184,0)</f>
        <v>0</v>
      </c>
      <c r="BF184" s="204">
        <f>IF(N184="znížená",J184,0)</f>
        <v>0</v>
      </c>
      <c r="BG184" s="204">
        <f>IF(N184="zákl. prenesená",J184,0)</f>
        <v>0</v>
      </c>
      <c r="BH184" s="204">
        <f>IF(N184="zníž. prenesená",J184,0)</f>
        <v>0</v>
      </c>
      <c r="BI184" s="204">
        <f>IF(N184="nulová",J184,0)</f>
        <v>0</v>
      </c>
      <c r="BJ184" s="14" t="s">
        <v>135</v>
      </c>
      <c r="BK184" s="205">
        <f>ROUND(I184*H184,3)</f>
        <v>0</v>
      </c>
      <c r="BL184" s="14" t="s">
        <v>196</v>
      </c>
      <c r="BM184" s="203" t="s">
        <v>300</v>
      </c>
    </row>
    <row r="185" spans="1:65" s="2" customFormat="1" ht="33" customHeight="1">
      <c r="A185" s="31"/>
      <c r="B185" s="32"/>
      <c r="C185" s="192" t="s">
        <v>301</v>
      </c>
      <c r="D185" s="192" t="s">
        <v>130</v>
      </c>
      <c r="E185" s="193" t="s">
        <v>302</v>
      </c>
      <c r="F185" s="194" t="s">
        <v>303</v>
      </c>
      <c r="G185" s="195" t="s">
        <v>268</v>
      </c>
      <c r="H185" s="196">
        <v>3.6</v>
      </c>
      <c r="I185" s="197"/>
      <c r="J185" s="196">
        <f>ROUND(I185*H185,3)</f>
        <v>0</v>
      </c>
      <c r="K185" s="198"/>
      <c r="L185" s="36"/>
      <c r="M185" s="199" t="s">
        <v>1</v>
      </c>
      <c r="N185" s="200" t="s">
        <v>41</v>
      </c>
      <c r="O185" s="72"/>
      <c r="P185" s="201">
        <f>O185*H185</f>
        <v>0</v>
      </c>
      <c r="Q185" s="201">
        <v>2.1700000000000001E-3</v>
      </c>
      <c r="R185" s="201">
        <f>Q185*H185</f>
        <v>7.8120000000000004E-3</v>
      </c>
      <c r="S185" s="201">
        <v>0</v>
      </c>
      <c r="T185" s="202">
        <f>S185*H185</f>
        <v>0</v>
      </c>
      <c r="U185" s="31"/>
      <c r="V185" s="31"/>
      <c r="W185" s="31"/>
      <c r="X185" s="31"/>
      <c r="Y185" s="31"/>
      <c r="Z185" s="31"/>
      <c r="AA185" s="31"/>
      <c r="AB185" s="31"/>
      <c r="AC185" s="31"/>
      <c r="AD185" s="31"/>
      <c r="AE185" s="31"/>
      <c r="AR185" s="203" t="s">
        <v>196</v>
      </c>
      <c r="AT185" s="203" t="s">
        <v>130</v>
      </c>
      <c r="AU185" s="203" t="s">
        <v>135</v>
      </c>
      <c r="AY185" s="14" t="s">
        <v>128</v>
      </c>
      <c r="BE185" s="204">
        <f>IF(N185="základná",J185,0)</f>
        <v>0</v>
      </c>
      <c r="BF185" s="204">
        <f>IF(N185="znížená",J185,0)</f>
        <v>0</v>
      </c>
      <c r="BG185" s="204">
        <f>IF(N185="zákl. prenesená",J185,0)</f>
        <v>0</v>
      </c>
      <c r="BH185" s="204">
        <f>IF(N185="zníž. prenesená",J185,0)</f>
        <v>0</v>
      </c>
      <c r="BI185" s="204">
        <f>IF(N185="nulová",J185,0)</f>
        <v>0</v>
      </c>
      <c r="BJ185" s="14" t="s">
        <v>135</v>
      </c>
      <c r="BK185" s="205">
        <f>ROUND(I185*H185,3)</f>
        <v>0</v>
      </c>
      <c r="BL185" s="14" t="s">
        <v>196</v>
      </c>
      <c r="BM185" s="203" t="s">
        <v>304</v>
      </c>
    </row>
    <row r="186" spans="1:65" s="2" customFormat="1" ht="24.2" customHeight="1">
      <c r="A186" s="31"/>
      <c r="B186" s="32"/>
      <c r="C186" s="192" t="s">
        <v>305</v>
      </c>
      <c r="D186" s="192" t="s">
        <v>130</v>
      </c>
      <c r="E186" s="193" t="s">
        <v>306</v>
      </c>
      <c r="F186" s="194" t="s">
        <v>307</v>
      </c>
      <c r="G186" s="195" t="s">
        <v>268</v>
      </c>
      <c r="H186" s="196">
        <v>6</v>
      </c>
      <c r="I186" s="197"/>
      <c r="J186" s="196">
        <f>ROUND(I186*H186,3)</f>
        <v>0</v>
      </c>
      <c r="K186" s="198"/>
      <c r="L186" s="36"/>
      <c r="M186" s="199" t="s">
        <v>1</v>
      </c>
      <c r="N186" s="200" t="s">
        <v>41</v>
      </c>
      <c r="O186" s="72"/>
      <c r="P186" s="201">
        <f>O186*H186</f>
        <v>0</v>
      </c>
      <c r="Q186" s="201">
        <v>4.0999999999999999E-4</v>
      </c>
      <c r="R186" s="201">
        <f>Q186*H186</f>
        <v>2.4599999999999999E-3</v>
      </c>
      <c r="S186" s="201">
        <v>0</v>
      </c>
      <c r="T186" s="202">
        <f>S186*H186</f>
        <v>0</v>
      </c>
      <c r="U186" s="31"/>
      <c r="V186" s="31"/>
      <c r="W186" s="31"/>
      <c r="X186" s="31"/>
      <c r="Y186" s="31"/>
      <c r="Z186" s="31"/>
      <c r="AA186" s="31"/>
      <c r="AB186" s="31"/>
      <c r="AC186" s="31"/>
      <c r="AD186" s="31"/>
      <c r="AE186" s="31"/>
      <c r="AR186" s="203" t="s">
        <v>196</v>
      </c>
      <c r="AT186" s="203" t="s">
        <v>130</v>
      </c>
      <c r="AU186" s="203" t="s">
        <v>135</v>
      </c>
      <c r="AY186" s="14" t="s">
        <v>128</v>
      </c>
      <c r="BE186" s="204">
        <f>IF(N186="základná",J186,0)</f>
        <v>0</v>
      </c>
      <c r="BF186" s="204">
        <f>IF(N186="znížená",J186,0)</f>
        <v>0</v>
      </c>
      <c r="BG186" s="204">
        <f>IF(N186="zákl. prenesená",J186,0)</f>
        <v>0</v>
      </c>
      <c r="BH186" s="204">
        <f>IF(N186="zníž. prenesená",J186,0)</f>
        <v>0</v>
      </c>
      <c r="BI186" s="204">
        <f>IF(N186="nulová",J186,0)</f>
        <v>0</v>
      </c>
      <c r="BJ186" s="14" t="s">
        <v>135</v>
      </c>
      <c r="BK186" s="205">
        <f>ROUND(I186*H186,3)</f>
        <v>0</v>
      </c>
      <c r="BL186" s="14" t="s">
        <v>196</v>
      </c>
      <c r="BM186" s="203" t="s">
        <v>308</v>
      </c>
    </row>
    <row r="187" spans="1:65" s="2" customFormat="1" ht="24.2" customHeight="1">
      <c r="A187" s="31"/>
      <c r="B187" s="32"/>
      <c r="C187" s="192" t="s">
        <v>309</v>
      </c>
      <c r="D187" s="192" t="s">
        <v>130</v>
      </c>
      <c r="E187" s="193" t="s">
        <v>310</v>
      </c>
      <c r="F187" s="194" t="s">
        <v>311</v>
      </c>
      <c r="G187" s="195" t="s">
        <v>176</v>
      </c>
      <c r="H187" s="196">
        <v>0.02</v>
      </c>
      <c r="I187" s="197"/>
      <c r="J187" s="196">
        <f>ROUND(I187*H187,3)</f>
        <v>0</v>
      </c>
      <c r="K187" s="198"/>
      <c r="L187" s="36"/>
      <c r="M187" s="199" t="s">
        <v>1</v>
      </c>
      <c r="N187" s="200" t="s">
        <v>41</v>
      </c>
      <c r="O187" s="72"/>
      <c r="P187" s="201">
        <f>O187*H187</f>
        <v>0</v>
      </c>
      <c r="Q187" s="201">
        <v>0</v>
      </c>
      <c r="R187" s="201">
        <f>Q187*H187</f>
        <v>0</v>
      </c>
      <c r="S187" s="201">
        <v>0</v>
      </c>
      <c r="T187" s="202">
        <f>S187*H187</f>
        <v>0</v>
      </c>
      <c r="U187" s="31"/>
      <c r="V187" s="31"/>
      <c r="W187" s="31"/>
      <c r="X187" s="31"/>
      <c r="Y187" s="31"/>
      <c r="Z187" s="31"/>
      <c r="AA187" s="31"/>
      <c r="AB187" s="31"/>
      <c r="AC187" s="31"/>
      <c r="AD187" s="31"/>
      <c r="AE187" s="31"/>
      <c r="AR187" s="203" t="s">
        <v>196</v>
      </c>
      <c r="AT187" s="203" t="s">
        <v>130</v>
      </c>
      <c r="AU187" s="203" t="s">
        <v>135</v>
      </c>
      <c r="AY187" s="14" t="s">
        <v>128</v>
      </c>
      <c r="BE187" s="204">
        <f>IF(N187="základná",J187,0)</f>
        <v>0</v>
      </c>
      <c r="BF187" s="204">
        <f>IF(N187="znížená",J187,0)</f>
        <v>0</v>
      </c>
      <c r="BG187" s="204">
        <f>IF(N187="zákl. prenesená",J187,0)</f>
        <v>0</v>
      </c>
      <c r="BH187" s="204">
        <f>IF(N187="zníž. prenesená",J187,0)</f>
        <v>0</v>
      </c>
      <c r="BI187" s="204">
        <f>IF(N187="nulová",J187,0)</f>
        <v>0</v>
      </c>
      <c r="BJ187" s="14" t="s">
        <v>135</v>
      </c>
      <c r="BK187" s="205">
        <f>ROUND(I187*H187,3)</f>
        <v>0</v>
      </c>
      <c r="BL187" s="14" t="s">
        <v>196</v>
      </c>
      <c r="BM187" s="203" t="s">
        <v>312</v>
      </c>
    </row>
    <row r="188" spans="1:65" s="12" customFormat="1" ht="22.9" customHeight="1">
      <c r="B188" s="176"/>
      <c r="C188" s="177"/>
      <c r="D188" s="178" t="s">
        <v>74</v>
      </c>
      <c r="E188" s="190" t="s">
        <v>313</v>
      </c>
      <c r="F188" s="190" t="s">
        <v>314</v>
      </c>
      <c r="G188" s="177"/>
      <c r="H188" s="177"/>
      <c r="I188" s="180"/>
      <c r="J188" s="191">
        <f>BK188</f>
        <v>0</v>
      </c>
      <c r="K188" s="177"/>
      <c r="L188" s="182"/>
      <c r="M188" s="183"/>
      <c r="N188" s="184"/>
      <c r="O188" s="184"/>
      <c r="P188" s="185">
        <f>SUM(P189:P190)</f>
        <v>0</v>
      </c>
      <c r="Q188" s="184"/>
      <c r="R188" s="185">
        <f>SUM(R189:R190)</f>
        <v>0.1216028</v>
      </c>
      <c r="S188" s="184"/>
      <c r="T188" s="186">
        <f>SUM(T189:T190)</f>
        <v>0</v>
      </c>
      <c r="AR188" s="187" t="s">
        <v>135</v>
      </c>
      <c r="AT188" s="188" t="s">
        <v>74</v>
      </c>
      <c r="AU188" s="188" t="s">
        <v>83</v>
      </c>
      <c r="AY188" s="187" t="s">
        <v>128</v>
      </c>
      <c r="BK188" s="189">
        <f>SUM(BK189:BK190)</f>
        <v>0</v>
      </c>
    </row>
    <row r="189" spans="1:65" s="2" customFormat="1" ht="24.2" customHeight="1">
      <c r="A189" s="31"/>
      <c r="B189" s="32"/>
      <c r="C189" s="192" t="s">
        <v>315</v>
      </c>
      <c r="D189" s="192" t="s">
        <v>130</v>
      </c>
      <c r="E189" s="193" t="s">
        <v>316</v>
      </c>
      <c r="F189" s="194" t="s">
        <v>317</v>
      </c>
      <c r="G189" s="195" t="s">
        <v>133</v>
      </c>
      <c r="H189" s="196">
        <v>12.76</v>
      </c>
      <c r="I189" s="197"/>
      <c r="J189" s="196">
        <f>ROUND(I189*H189,3)</f>
        <v>0</v>
      </c>
      <c r="K189" s="198"/>
      <c r="L189" s="36"/>
      <c r="M189" s="199" t="s">
        <v>1</v>
      </c>
      <c r="N189" s="200" t="s">
        <v>41</v>
      </c>
      <c r="O189" s="72"/>
      <c r="P189" s="201">
        <f>O189*H189</f>
        <v>0</v>
      </c>
      <c r="Q189" s="201">
        <v>9.5300000000000003E-3</v>
      </c>
      <c r="R189" s="201">
        <f>Q189*H189</f>
        <v>0.1216028</v>
      </c>
      <c r="S189" s="201">
        <v>0</v>
      </c>
      <c r="T189" s="202">
        <f>S189*H189</f>
        <v>0</v>
      </c>
      <c r="U189" s="31"/>
      <c r="V189" s="31"/>
      <c r="W189" s="31"/>
      <c r="X189" s="31"/>
      <c r="Y189" s="31"/>
      <c r="Z189" s="31"/>
      <c r="AA189" s="31"/>
      <c r="AB189" s="31"/>
      <c r="AC189" s="31"/>
      <c r="AD189" s="31"/>
      <c r="AE189" s="31"/>
      <c r="AR189" s="203" t="s">
        <v>196</v>
      </c>
      <c r="AT189" s="203" t="s">
        <v>130</v>
      </c>
      <c r="AU189" s="203" t="s">
        <v>135</v>
      </c>
      <c r="AY189" s="14" t="s">
        <v>128</v>
      </c>
      <c r="BE189" s="204">
        <f>IF(N189="základná",J189,0)</f>
        <v>0</v>
      </c>
      <c r="BF189" s="204">
        <f>IF(N189="znížená",J189,0)</f>
        <v>0</v>
      </c>
      <c r="BG189" s="204">
        <f>IF(N189="zákl. prenesená",J189,0)</f>
        <v>0</v>
      </c>
      <c r="BH189" s="204">
        <f>IF(N189="zníž. prenesená",J189,0)</f>
        <v>0</v>
      </c>
      <c r="BI189" s="204">
        <f>IF(N189="nulová",J189,0)</f>
        <v>0</v>
      </c>
      <c r="BJ189" s="14" t="s">
        <v>135</v>
      </c>
      <c r="BK189" s="205">
        <f>ROUND(I189*H189,3)</f>
        <v>0</v>
      </c>
      <c r="BL189" s="14" t="s">
        <v>196</v>
      </c>
      <c r="BM189" s="203" t="s">
        <v>318</v>
      </c>
    </row>
    <row r="190" spans="1:65" s="2" customFormat="1" ht="21.75" customHeight="1">
      <c r="A190" s="31"/>
      <c r="B190" s="32"/>
      <c r="C190" s="192" t="s">
        <v>319</v>
      </c>
      <c r="D190" s="192" t="s">
        <v>130</v>
      </c>
      <c r="E190" s="193" t="s">
        <v>320</v>
      </c>
      <c r="F190" s="194" t="s">
        <v>321</v>
      </c>
      <c r="G190" s="195" t="s">
        <v>176</v>
      </c>
      <c r="H190" s="196">
        <v>0.122</v>
      </c>
      <c r="I190" s="197"/>
      <c r="J190" s="196">
        <f>ROUND(I190*H190,3)</f>
        <v>0</v>
      </c>
      <c r="K190" s="198"/>
      <c r="L190" s="36"/>
      <c r="M190" s="199" t="s">
        <v>1</v>
      </c>
      <c r="N190" s="200" t="s">
        <v>41</v>
      </c>
      <c r="O190" s="72"/>
      <c r="P190" s="201">
        <f>O190*H190</f>
        <v>0</v>
      </c>
      <c r="Q190" s="201">
        <v>0</v>
      </c>
      <c r="R190" s="201">
        <f>Q190*H190</f>
        <v>0</v>
      </c>
      <c r="S190" s="201">
        <v>0</v>
      </c>
      <c r="T190" s="202">
        <f>S190*H190</f>
        <v>0</v>
      </c>
      <c r="U190" s="31"/>
      <c r="V190" s="31"/>
      <c r="W190" s="31"/>
      <c r="X190" s="31"/>
      <c r="Y190" s="31"/>
      <c r="Z190" s="31"/>
      <c r="AA190" s="31"/>
      <c r="AB190" s="31"/>
      <c r="AC190" s="31"/>
      <c r="AD190" s="31"/>
      <c r="AE190" s="31"/>
      <c r="AR190" s="203" t="s">
        <v>196</v>
      </c>
      <c r="AT190" s="203" t="s">
        <v>130</v>
      </c>
      <c r="AU190" s="203" t="s">
        <v>135</v>
      </c>
      <c r="AY190" s="14" t="s">
        <v>128</v>
      </c>
      <c r="BE190" s="204">
        <f>IF(N190="základná",J190,0)</f>
        <v>0</v>
      </c>
      <c r="BF190" s="204">
        <f>IF(N190="znížená",J190,0)</f>
        <v>0</v>
      </c>
      <c r="BG190" s="204">
        <f>IF(N190="zákl. prenesená",J190,0)</f>
        <v>0</v>
      </c>
      <c r="BH190" s="204">
        <f>IF(N190="zníž. prenesená",J190,0)</f>
        <v>0</v>
      </c>
      <c r="BI190" s="204">
        <f>IF(N190="nulová",J190,0)</f>
        <v>0</v>
      </c>
      <c r="BJ190" s="14" t="s">
        <v>135</v>
      </c>
      <c r="BK190" s="205">
        <f>ROUND(I190*H190,3)</f>
        <v>0</v>
      </c>
      <c r="BL190" s="14" t="s">
        <v>196</v>
      </c>
      <c r="BM190" s="203" t="s">
        <v>322</v>
      </c>
    </row>
    <row r="191" spans="1:65" s="12" customFormat="1" ht="22.9" customHeight="1">
      <c r="B191" s="176"/>
      <c r="C191" s="177"/>
      <c r="D191" s="178" t="s">
        <v>74</v>
      </c>
      <c r="E191" s="190" t="s">
        <v>323</v>
      </c>
      <c r="F191" s="190" t="s">
        <v>324</v>
      </c>
      <c r="G191" s="177"/>
      <c r="H191" s="177"/>
      <c r="I191" s="180"/>
      <c r="J191" s="191">
        <f>BK191</f>
        <v>0</v>
      </c>
      <c r="K191" s="177"/>
      <c r="L191" s="182"/>
      <c r="M191" s="183"/>
      <c r="N191" s="184"/>
      <c r="O191" s="184"/>
      <c r="P191" s="185">
        <f>SUM(P192:P196)</f>
        <v>0</v>
      </c>
      <c r="Q191" s="184"/>
      <c r="R191" s="185">
        <f>SUM(R192:R196)</f>
        <v>0.19486000000000001</v>
      </c>
      <c r="S191" s="184"/>
      <c r="T191" s="186">
        <f>SUM(T192:T196)</f>
        <v>0</v>
      </c>
      <c r="AR191" s="187" t="s">
        <v>135</v>
      </c>
      <c r="AT191" s="188" t="s">
        <v>74</v>
      </c>
      <c r="AU191" s="188" t="s">
        <v>83</v>
      </c>
      <c r="AY191" s="187" t="s">
        <v>128</v>
      </c>
      <c r="BK191" s="189">
        <f>SUM(BK192:BK196)</f>
        <v>0</v>
      </c>
    </row>
    <row r="192" spans="1:65" s="2" customFormat="1" ht="16.5" customHeight="1">
      <c r="A192" s="31"/>
      <c r="B192" s="32"/>
      <c r="C192" s="192" t="s">
        <v>325</v>
      </c>
      <c r="D192" s="192" t="s">
        <v>130</v>
      </c>
      <c r="E192" s="193" t="s">
        <v>326</v>
      </c>
      <c r="F192" s="194" t="s">
        <v>327</v>
      </c>
      <c r="G192" s="195" t="s">
        <v>268</v>
      </c>
      <c r="H192" s="196">
        <v>7</v>
      </c>
      <c r="I192" s="197"/>
      <c r="J192" s="196">
        <f>ROUND(I192*H192,3)</f>
        <v>0</v>
      </c>
      <c r="K192" s="198"/>
      <c r="L192" s="36"/>
      <c r="M192" s="199" t="s">
        <v>1</v>
      </c>
      <c r="N192" s="200" t="s">
        <v>41</v>
      </c>
      <c r="O192" s="72"/>
      <c r="P192" s="201">
        <f>O192*H192</f>
        <v>0</v>
      </c>
      <c r="Q192" s="201">
        <v>1.8000000000000001E-4</v>
      </c>
      <c r="R192" s="201">
        <f>Q192*H192</f>
        <v>1.2600000000000001E-3</v>
      </c>
      <c r="S192" s="201">
        <v>0</v>
      </c>
      <c r="T192" s="202">
        <f>S192*H192</f>
        <v>0</v>
      </c>
      <c r="U192" s="31"/>
      <c r="V192" s="31"/>
      <c r="W192" s="31"/>
      <c r="X192" s="31"/>
      <c r="Y192" s="31"/>
      <c r="Z192" s="31"/>
      <c r="AA192" s="31"/>
      <c r="AB192" s="31"/>
      <c r="AC192" s="31"/>
      <c r="AD192" s="31"/>
      <c r="AE192" s="31"/>
      <c r="AR192" s="203" t="s">
        <v>196</v>
      </c>
      <c r="AT192" s="203" t="s">
        <v>130</v>
      </c>
      <c r="AU192" s="203" t="s">
        <v>135</v>
      </c>
      <c r="AY192" s="14" t="s">
        <v>128</v>
      </c>
      <c r="BE192" s="204">
        <f>IF(N192="základná",J192,0)</f>
        <v>0</v>
      </c>
      <c r="BF192" s="204">
        <f>IF(N192="znížená",J192,0)</f>
        <v>0</v>
      </c>
      <c r="BG192" s="204">
        <f>IF(N192="zákl. prenesená",J192,0)</f>
        <v>0</v>
      </c>
      <c r="BH192" s="204">
        <f>IF(N192="zníž. prenesená",J192,0)</f>
        <v>0</v>
      </c>
      <c r="BI192" s="204">
        <f>IF(N192="nulová",J192,0)</f>
        <v>0</v>
      </c>
      <c r="BJ192" s="14" t="s">
        <v>135</v>
      </c>
      <c r="BK192" s="205">
        <f>ROUND(I192*H192,3)</f>
        <v>0</v>
      </c>
      <c r="BL192" s="14" t="s">
        <v>196</v>
      </c>
      <c r="BM192" s="203" t="s">
        <v>328</v>
      </c>
    </row>
    <row r="193" spans="1:65" s="2" customFormat="1" ht="24.2" customHeight="1">
      <c r="A193" s="31"/>
      <c r="B193" s="32"/>
      <c r="C193" s="206" t="s">
        <v>329</v>
      </c>
      <c r="D193" s="206" t="s">
        <v>221</v>
      </c>
      <c r="E193" s="207" t="s">
        <v>330</v>
      </c>
      <c r="F193" s="208" t="s">
        <v>331</v>
      </c>
      <c r="G193" s="209" t="s">
        <v>295</v>
      </c>
      <c r="H193" s="210">
        <v>2</v>
      </c>
      <c r="I193" s="211"/>
      <c r="J193" s="210">
        <f>ROUND(I193*H193,3)</f>
        <v>0</v>
      </c>
      <c r="K193" s="212"/>
      <c r="L193" s="213"/>
      <c r="M193" s="214" t="s">
        <v>1</v>
      </c>
      <c r="N193" s="215" t="s">
        <v>41</v>
      </c>
      <c r="O193" s="72"/>
      <c r="P193" s="201">
        <f>O193*H193</f>
        <v>0</v>
      </c>
      <c r="Q193" s="201">
        <v>3.4000000000000002E-2</v>
      </c>
      <c r="R193" s="201">
        <f>Q193*H193</f>
        <v>6.8000000000000005E-2</v>
      </c>
      <c r="S193" s="201">
        <v>0</v>
      </c>
      <c r="T193" s="202">
        <f>S193*H193</f>
        <v>0</v>
      </c>
      <c r="U193" s="31"/>
      <c r="V193" s="31"/>
      <c r="W193" s="31"/>
      <c r="X193" s="31"/>
      <c r="Y193" s="31"/>
      <c r="Z193" s="31"/>
      <c r="AA193" s="31"/>
      <c r="AB193" s="31"/>
      <c r="AC193" s="31"/>
      <c r="AD193" s="31"/>
      <c r="AE193" s="31"/>
      <c r="AR193" s="203" t="s">
        <v>270</v>
      </c>
      <c r="AT193" s="203" t="s">
        <v>221</v>
      </c>
      <c r="AU193" s="203" t="s">
        <v>135</v>
      </c>
      <c r="AY193" s="14" t="s">
        <v>128</v>
      </c>
      <c r="BE193" s="204">
        <f>IF(N193="základná",J193,0)</f>
        <v>0</v>
      </c>
      <c r="BF193" s="204">
        <f>IF(N193="znížená",J193,0)</f>
        <v>0</v>
      </c>
      <c r="BG193" s="204">
        <f>IF(N193="zákl. prenesená",J193,0)</f>
        <v>0</v>
      </c>
      <c r="BH193" s="204">
        <f>IF(N193="zníž. prenesená",J193,0)</f>
        <v>0</v>
      </c>
      <c r="BI193" s="204">
        <f>IF(N193="nulová",J193,0)</f>
        <v>0</v>
      </c>
      <c r="BJ193" s="14" t="s">
        <v>135</v>
      </c>
      <c r="BK193" s="205">
        <f>ROUND(I193*H193,3)</f>
        <v>0</v>
      </c>
      <c r="BL193" s="14" t="s">
        <v>196</v>
      </c>
      <c r="BM193" s="203" t="s">
        <v>332</v>
      </c>
    </row>
    <row r="194" spans="1:65" s="2" customFormat="1" ht="24.2" customHeight="1">
      <c r="A194" s="31"/>
      <c r="B194" s="32"/>
      <c r="C194" s="192" t="s">
        <v>333</v>
      </c>
      <c r="D194" s="192" t="s">
        <v>130</v>
      </c>
      <c r="E194" s="193" t="s">
        <v>334</v>
      </c>
      <c r="F194" s="194" t="s">
        <v>335</v>
      </c>
      <c r="G194" s="195" t="s">
        <v>268</v>
      </c>
      <c r="H194" s="196">
        <v>30</v>
      </c>
      <c r="I194" s="197"/>
      <c r="J194" s="196">
        <f>ROUND(I194*H194,3)</f>
        <v>0</v>
      </c>
      <c r="K194" s="198"/>
      <c r="L194" s="36"/>
      <c r="M194" s="199" t="s">
        <v>1</v>
      </c>
      <c r="N194" s="200" t="s">
        <v>41</v>
      </c>
      <c r="O194" s="72"/>
      <c r="P194" s="201">
        <f>O194*H194</f>
        <v>0</v>
      </c>
      <c r="Q194" s="201">
        <v>2.0000000000000002E-5</v>
      </c>
      <c r="R194" s="201">
        <f>Q194*H194</f>
        <v>6.0000000000000006E-4</v>
      </c>
      <c r="S194" s="201">
        <v>0</v>
      </c>
      <c r="T194" s="202">
        <f>S194*H194</f>
        <v>0</v>
      </c>
      <c r="U194" s="31"/>
      <c r="V194" s="31"/>
      <c r="W194" s="31"/>
      <c r="X194" s="31"/>
      <c r="Y194" s="31"/>
      <c r="Z194" s="31"/>
      <c r="AA194" s="31"/>
      <c r="AB194" s="31"/>
      <c r="AC194" s="31"/>
      <c r="AD194" s="31"/>
      <c r="AE194" s="31"/>
      <c r="AR194" s="203" t="s">
        <v>196</v>
      </c>
      <c r="AT194" s="203" t="s">
        <v>130</v>
      </c>
      <c r="AU194" s="203" t="s">
        <v>135</v>
      </c>
      <c r="AY194" s="14" t="s">
        <v>128</v>
      </c>
      <c r="BE194" s="204">
        <f>IF(N194="základná",J194,0)</f>
        <v>0</v>
      </c>
      <c r="BF194" s="204">
        <f>IF(N194="znížená",J194,0)</f>
        <v>0</v>
      </c>
      <c r="BG194" s="204">
        <f>IF(N194="zákl. prenesená",J194,0)</f>
        <v>0</v>
      </c>
      <c r="BH194" s="204">
        <f>IF(N194="zníž. prenesená",J194,0)</f>
        <v>0</v>
      </c>
      <c r="BI194" s="204">
        <f>IF(N194="nulová",J194,0)</f>
        <v>0</v>
      </c>
      <c r="BJ194" s="14" t="s">
        <v>135</v>
      </c>
      <c r="BK194" s="205">
        <f>ROUND(I194*H194,3)</f>
        <v>0</v>
      </c>
      <c r="BL194" s="14" t="s">
        <v>196</v>
      </c>
      <c r="BM194" s="203" t="s">
        <v>336</v>
      </c>
    </row>
    <row r="195" spans="1:65" s="2" customFormat="1" ht="37.9" customHeight="1">
      <c r="A195" s="31"/>
      <c r="B195" s="32"/>
      <c r="C195" s="206" t="s">
        <v>337</v>
      </c>
      <c r="D195" s="206" t="s">
        <v>221</v>
      </c>
      <c r="E195" s="207" t="s">
        <v>338</v>
      </c>
      <c r="F195" s="208" t="s">
        <v>339</v>
      </c>
      <c r="G195" s="209" t="s">
        <v>146</v>
      </c>
      <c r="H195" s="210">
        <v>0.25</v>
      </c>
      <c r="I195" s="211"/>
      <c r="J195" s="210">
        <f>ROUND(I195*H195,3)</f>
        <v>0</v>
      </c>
      <c r="K195" s="212"/>
      <c r="L195" s="213"/>
      <c r="M195" s="214" t="s">
        <v>1</v>
      </c>
      <c r="N195" s="215" t="s">
        <v>41</v>
      </c>
      <c r="O195" s="72"/>
      <c r="P195" s="201">
        <f>O195*H195</f>
        <v>0</v>
      </c>
      <c r="Q195" s="201">
        <v>0.5</v>
      </c>
      <c r="R195" s="201">
        <f>Q195*H195</f>
        <v>0.125</v>
      </c>
      <c r="S195" s="201">
        <v>0</v>
      </c>
      <c r="T195" s="202">
        <f>S195*H195</f>
        <v>0</v>
      </c>
      <c r="U195" s="31"/>
      <c r="V195" s="31"/>
      <c r="W195" s="31"/>
      <c r="X195" s="31"/>
      <c r="Y195" s="31"/>
      <c r="Z195" s="31"/>
      <c r="AA195" s="31"/>
      <c r="AB195" s="31"/>
      <c r="AC195" s="31"/>
      <c r="AD195" s="31"/>
      <c r="AE195" s="31"/>
      <c r="AR195" s="203" t="s">
        <v>270</v>
      </c>
      <c r="AT195" s="203" t="s">
        <v>221</v>
      </c>
      <c r="AU195" s="203" t="s">
        <v>135</v>
      </c>
      <c r="AY195" s="14" t="s">
        <v>128</v>
      </c>
      <c r="BE195" s="204">
        <f>IF(N195="základná",J195,0)</f>
        <v>0</v>
      </c>
      <c r="BF195" s="204">
        <f>IF(N195="znížená",J195,0)</f>
        <v>0</v>
      </c>
      <c r="BG195" s="204">
        <f>IF(N195="zákl. prenesená",J195,0)</f>
        <v>0</v>
      </c>
      <c r="BH195" s="204">
        <f>IF(N195="zníž. prenesená",J195,0)</f>
        <v>0</v>
      </c>
      <c r="BI195" s="204">
        <f>IF(N195="nulová",J195,0)</f>
        <v>0</v>
      </c>
      <c r="BJ195" s="14" t="s">
        <v>135</v>
      </c>
      <c r="BK195" s="205">
        <f>ROUND(I195*H195,3)</f>
        <v>0</v>
      </c>
      <c r="BL195" s="14" t="s">
        <v>196</v>
      </c>
      <c r="BM195" s="203" t="s">
        <v>340</v>
      </c>
    </row>
    <row r="196" spans="1:65" s="2" customFormat="1" ht="24.2" customHeight="1">
      <c r="A196" s="31"/>
      <c r="B196" s="32"/>
      <c r="C196" s="192" t="s">
        <v>341</v>
      </c>
      <c r="D196" s="192" t="s">
        <v>130</v>
      </c>
      <c r="E196" s="193" t="s">
        <v>342</v>
      </c>
      <c r="F196" s="194" t="s">
        <v>343</v>
      </c>
      <c r="G196" s="195" t="s">
        <v>176</v>
      </c>
      <c r="H196" s="196">
        <v>0.19500000000000001</v>
      </c>
      <c r="I196" s="197"/>
      <c r="J196" s="196">
        <f>ROUND(I196*H196,3)</f>
        <v>0</v>
      </c>
      <c r="K196" s="198"/>
      <c r="L196" s="36"/>
      <c r="M196" s="199" t="s">
        <v>1</v>
      </c>
      <c r="N196" s="200" t="s">
        <v>41</v>
      </c>
      <c r="O196" s="72"/>
      <c r="P196" s="201">
        <f>O196*H196</f>
        <v>0</v>
      </c>
      <c r="Q196" s="201">
        <v>0</v>
      </c>
      <c r="R196" s="201">
        <f>Q196*H196</f>
        <v>0</v>
      </c>
      <c r="S196" s="201">
        <v>0</v>
      </c>
      <c r="T196" s="202">
        <f>S196*H196</f>
        <v>0</v>
      </c>
      <c r="U196" s="31"/>
      <c r="V196" s="31"/>
      <c r="W196" s="31"/>
      <c r="X196" s="31"/>
      <c r="Y196" s="31"/>
      <c r="Z196" s="31"/>
      <c r="AA196" s="31"/>
      <c r="AB196" s="31"/>
      <c r="AC196" s="31"/>
      <c r="AD196" s="31"/>
      <c r="AE196" s="31"/>
      <c r="AR196" s="203" t="s">
        <v>196</v>
      </c>
      <c r="AT196" s="203" t="s">
        <v>130</v>
      </c>
      <c r="AU196" s="203" t="s">
        <v>135</v>
      </c>
      <c r="AY196" s="14" t="s">
        <v>128</v>
      </c>
      <c r="BE196" s="204">
        <f>IF(N196="základná",J196,0)</f>
        <v>0</v>
      </c>
      <c r="BF196" s="204">
        <f>IF(N196="znížená",J196,0)</f>
        <v>0</v>
      </c>
      <c r="BG196" s="204">
        <f>IF(N196="zákl. prenesená",J196,0)</f>
        <v>0</v>
      </c>
      <c r="BH196" s="204">
        <f>IF(N196="zníž. prenesená",J196,0)</f>
        <v>0</v>
      </c>
      <c r="BI196" s="204">
        <f>IF(N196="nulová",J196,0)</f>
        <v>0</v>
      </c>
      <c r="BJ196" s="14" t="s">
        <v>135</v>
      </c>
      <c r="BK196" s="205">
        <f>ROUND(I196*H196,3)</f>
        <v>0</v>
      </c>
      <c r="BL196" s="14" t="s">
        <v>196</v>
      </c>
      <c r="BM196" s="203" t="s">
        <v>344</v>
      </c>
    </row>
    <row r="197" spans="1:65" s="12" customFormat="1" ht="22.9" customHeight="1">
      <c r="B197" s="176"/>
      <c r="C197" s="177"/>
      <c r="D197" s="178" t="s">
        <v>74</v>
      </c>
      <c r="E197" s="190" t="s">
        <v>345</v>
      </c>
      <c r="F197" s="190" t="s">
        <v>346</v>
      </c>
      <c r="G197" s="177"/>
      <c r="H197" s="177"/>
      <c r="I197" s="180"/>
      <c r="J197" s="191">
        <f>BK197</f>
        <v>0</v>
      </c>
      <c r="K197" s="177"/>
      <c r="L197" s="182"/>
      <c r="M197" s="183"/>
      <c r="N197" s="184"/>
      <c r="O197" s="184"/>
      <c r="P197" s="185">
        <f>P198</f>
        <v>0</v>
      </c>
      <c r="Q197" s="184"/>
      <c r="R197" s="185">
        <f>R198</f>
        <v>5.0000000000000002E-5</v>
      </c>
      <c r="S197" s="184"/>
      <c r="T197" s="186">
        <f>T198</f>
        <v>1E-3</v>
      </c>
      <c r="AR197" s="187" t="s">
        <v>135</v>
      </c>
      <c r="AT197" s="188" t="s">
        <v>74</v>
      </c>
      <c r="AU197" s="188" t="s">
        <v>83</v>
      </c>
      <c r="AY197" s="187" t="s">
        <v>128</v>
      </c>
      <c r="BK197" s="189">
        <f>BK198</f>
        <v>0</v>
      </c>
    </row>
    <row r="198" spans="1:65" s="2" customFormat="1" ht="24.2" customHeight="1">
      <c r="A198" s="31"/>
      <c r="B198" s="32"/>
      <c r="C198" s="192" t="s">
        <v>347</v>
      </c>
      <c r="D198" s="192" t="s">
        <v>130</v>
      </c>
      <c r="E198" s="193" t="s">
        <v>348</v>
      </c>
      <c r="F198" s="194" t="s">
        <v>349</v>
      </c>
      <c r="G198" s="195" t="s">
        <v>350</v>
      </c>
      <c r="H198" s="196">
        <v>1</v>
      </c>
      <c r="I198" s="197"/>
      <c r="J198" s="196">
        <f>ROUND(I198*H198,3)</f>
        <v>0</v>
      </c>
      <c r="K198" s="198"/>
      <c r="L198" s="36"/>
      <c r="M198" s="199" t="s">
        <v>1</v>
      </c>
      <c r="N198" s="200" t="s">
        <v>41</v>
      </c>
      <c r="O198" s="72"/>
      <c r="P198" s="201">
        <f>O198*H198</f>
        <v>0</v>
      </c>
      <c r="Q198" s="201">
        <v>5.0000000000000002E-5</v>
      </c>
      <c r="R198" s="201">
        <f>Q198*H198</f>
        <v>5.0000000000000002E-5</v>
      </c>
      <c r="S198" s="201">
        <v>1E-3</v>
      </c>
      <c r="T198" s="202">
        <f>S198*H198</f>
        <v>1E-3</v>
      </c>
      <c r="U198" s="31"/>
      <c r="V198" s="31"/>
      <c r="W198" s="31"/>
      <c r="X198" s="31"/>
      <c r="Y198" s="31"/>
      <c r="Z198" s="31"/>
      <c r="AA198" s="31"/>
      <c r="AB198" s="31"/>
      <c r="AC198" s="31"/>
      <c r="AD198" s="31"/>
      <c r="AE198" s="31"/>
      <c r="AR198" s="203" t="s">
        <v>196</v>
      </c>
      <c r="AT198" s="203" t="s">
        <v>130</v>
      </c>
      <c r="AU198" s="203" t="s">
        <v>135</v>
      </c>
      <c r="AY198" s="14" t="s">
        <v>128</v>
      </c>
      <c r="BE198" s="204">
        <f>IF(N198="základná",J198,0)</f>
        <v>0</v>
      </c>
      <c r="BF198" s="204">
        <f>IF(N198="znížená",J198,0)</f>
        <v>0</v>
      </c>
      <c r="BG198" s="204">
        <f>IF(N198="zákl. prenesená",J198,0)</f>
        <v>0</v>
      </c>
      <c r="BH198" s="204">
        <f>IF(N198="zníž. prenesená",J198,0)</f>
        <v>0</v>
      </c>
      <c r="BI198" s="204">
        <f>IF(N198="nulová",J198,0)</f>
        <v>0</v>
      </c>
      <c r="BJ198" s="14" t="s">
        <v>135</v>
      </c>
      <c r="BK198" s="205">
        <f>ROUND(I198*H198,3)</f>
        <v>0</v>
      </c>
      <c r="BL198" s="14" t="s">
        <v>196</v>
      </c>
      <c r="BM198" s="203" t="s">
        <v>351</v>
      </c>
    </row>
    <row r="199" spans="1:65" s="12" customFormat="1" ht="22.9" customHeight="1">
      <c r="B199" s="176"/>
      <c r="C199" s="177"/>
      <c r="D199" s="178" t="s">
        <v>74</v>
      </c>
      <c r="E199" s="190" t="s">
        <v>352</v>
      </c>
      <c r="F199" s="190" t="s">
        <v>353</v>
      </c>
      <c r="G199" s="177"/>
      <c r="H199" s="177"/>
      <c r="I199" s="180"/>
      <c r="J199" s="191">
        <f>BK199</f>
        <v>0</v>
      </c>
      <c r="K199" s="177"/>
      <c r="L199" s="182"/>
      <c r="M199" s="183"/>
      <c r="N199" s="184"/>
      <c r="O199" s="184"/>
      <c r="P199" s="185">
        <f>P200</f>
        <v>0</v>
      </c>
      <c r="Q199" s="184"/>
      <c r="R199" s="185">
        <f>R200</f>
        <v>1.8000000000000002E-3</v>
      </c>
      <c r="S199" s="184"/>
      <c r="T199" s="186">
        <f>T200</f>
        <v>0</v>
      </c>
      <c r="AR199" s="187" t="s">
        <v>135</v>
      </c>
      <c r="AT199" s="188" t="s">
        <v>74</v>
      </c>
      <c r="AU199" s="188" t="s">
        <v>83</v>
      </c>
      <c r="AY199" s="187" t="s">
        <v>128</v>
      </c>
      <c r="BK199" s="189">
        <f>BK200</f>
        <v>0</v>
      </c>
    </row>
    <row r="200" spans="1:65" s="2" customFormat="1" ht="33" customHeight="1">
      <c r="A200" s="31"/>
      <c r="B200" s="32"/>
      <c r="C200" s="192" t="s">
        <v>354</v>
      </c>
      <c r="D200" s="192" t="s">
        <v>130</v>
      </c>
      <c r="E200" s="193" t="s">
        <v>355</v>
      </c>
      <c r="F200" s="194" t="s">
        <v>356</v>
      </c>
      <c r="G200" s="195" t="s">
        <v>133</v>
      </c>
      <c r="H200" s="196">
        <v>5</v>
      </c>
      <c r="I200" s="197"/>
      <c r="J200" s="196">
        <f>ROUND(I200*H200,3)</f>
        <v>0</v>
      </c>
      <c r="K200" s="198"/>
      <c r="L200" s="36"/>
      <c r="M200" s="199" t="s">
        <v>1</v>
      </c>
      <c r="N200" s="200" t="s">
        <v>41</v>
      </c>
      <c r="O200" s="72"/>
      <c r="P200" s="201">
        <f>O200*H200</f>
        <v>0</v>
      </c>
      <c r="Q200" s="201">
        <v>3.6000000000000002E-4</v>
      </c>
      <c r="R200" s="201">
        <f>Q200*H200</f>
        <v>1.8000000000000002E-3</v>
      </c>
      <c r="S200" s="201">
        <v>0</v>
      </c>
      <c r="T200" s="202">
        <f>S200*H200</f>
        <v>0</v>
      </c>
      <c r="U200" s="31"/>
      <c r="V200" s="31"/>
      <c r="W200" s="31"/>
      <c r="X200" s="31"/>
      <c r="Y200" s="31"/>
      <c r="Z200" s="31"/>
      <c r="AA200" s="31"/>
      <c r="AB200" s="31"/>
      <c r="AC200" s="31"/>
      <c r="AD200" s="31"/>
      <c r="AE200" s="31"/>
      <c r="AR200" s="203" t="s">
        <v>196</v>
      </c>
      <c r="AT200" s="203" t="s">
        <v>130</v>
      </c>
      <c r="AU200" s="203" t="s">
        <v>135</v>
      </c>
      <c r="AY200" s="14" t="s">
        <v>128</v>
      </c>
      <c r="BE200" s="204">
        <f>IF(N200="základná",J200,0)</f>
        <v>0</v>
      </c>
      <c r="BF200" s="204">
        <f>IF(N200="znížená",J200,0)</f>
        <v>0</v>
      </c>
      <c r="BG200" s="204">
        <f>IF(N200="zákl. prenesená",J200,0)</f>
        <v>0</v>
      </c>
      <c r="BH200" s="204">
        <f>IF(N200="zníž. prenesená",J200,0)</f>
        <v>0</v>
      </c>
      <c r="BI200" s="204">
        <f>IF(N200="nulová",J200,0)</f>
        <v>0</v>
      </c>
      <c r="BJ200" s="14" t="s">
        <v>135</v>
      </c>
      <c r="BK200" s="205">
        <f>ROUND(I200*H200,3)</f>
        <v>0</v>
      </c>
      <c r="BL200" s="14" t="s">
        <v>196</v>
      </c>
      <c r="BM200" s="203" t="s">
        <v>357</v>
      </c>
    </row>
    <row r="201" spans="1:65" s="12" customFormat="1" ht="25.9" customHeight="1">
      <c r="B201" s="176"/>
      <c r="C201" s="177"/>
      <c r="D201" s="178" t="s">
        <v>74</v>
      </c>
      <c r="E201" s="179" t="s">
        <v>221</v>
      </c>
      <c r="F201" s="179" t="s">
        <v>358</v>
      </c>
      <c r="G201" s="177"/>
      <c r="H201" s="177"/>
      <c r="I201" s="180"/>
      <c r="J201" s="181">
        <f>BK201</f>
        <v>0</v>
      </c>
      <c r="K201" s="177"/>
      <c r="L201" s="182"/>
      <c r="M201" s="183"/>
      <c r="N201" s="184"/>
      <c r="O201" s="184"/>
      <c r="P201" s="185">
        <f>P202</f>
        <v>0</v>
      </c>
      <c r="Q201" s="184"/>
      <c r="R201" s="185">
        <f>R202</f>
        <v>0</v>
      </c>
      <c r="S201" s="184"/>
      <c r="T201" s="186">
        <f>T202</f>
        <v>0</v>
      </c>
      <c r="AR201" s="187" t="s">
        <v>140</v>
      </c>
      <c r="AT201" s="188" t="s">
        <v>74</v>
      </c>
      <c r="AU201" s="188" t="s">
        <v>75</v>
      </c>
      <c r="AY201" s="187" t="s">
        <v>128</v>
      </c>
      <c r="BK201" s="189">
        <f>BK202</f>
        <v>0</v>
      </c>
    </row>
    <row r="202" spans="1:65" s="12" customFormat="1" ht="22.9" customHeight="1">
      <c r="B202" s="176"/>
      <c r="C202" s="177"/>
      <c r="D202" s="178" t="s">
        <v>74</v>
      </c>
      <c r="E202" s="190" t="s">
        <v>359</v>
      </c>
      <c r="F202" s="190" t="s">
        <v>360</v>
      </c>
      <c r="G202" s="177"/>
      <c r="H202" s="177"/>
      <c r="I202" s="180"/>
      <c r="J202" s="191">
        <f>BK202</f>
        <v>0</v>
      </c>
      <c r="K202" s="177"/>
      <c r="L202" s="182"/>
      <c r="M202" s="183"/>
      <c r="N202" s="184"/>
      <c r="O202" s="184"/>
      <c r="P202" s="185">
        <f>P203</f>
        <v>0</v>
      </c>
      <c r="Q202" s="184"/>
      <c r="R202" s="185">
        <f>R203</f>
        <v>0</v>
      </c>
      <c r="S202" s="184"/>
      <c r="T202" s="186">
        <f>T203</f>
        <v>0</v>
      </c>
      <c r="AR202" s="187" t="s">
        <v>140</v>
      </c>
      <c r="AT202" s="188" t="s">
        <v>74</v>
      </c>
      <c r="AU202" s="188" t="s">
        <v>83</v>
      </c>
      <c r="AY202" s="187" t="s">
        <v>128</v>
      </c>
      <c r="BK202" s="189">
        <f>BK203</f>
        <v>0</v>
      </c>
    </row>
    <row r="203" spans="1:65" s="2" customFormat="1" ht="24.2" customHeight="1">
      <c r="A203" s="31"/>
      <c r="B203" s="32"/>
      <c r="C203" s="192" t="s">
        <v>361</v>
      </c>
      <c r="D203" s="192" t="s">
        <v>130</v>
      </c>
      <c r="E203" s="193" t="s">
        <v>362</v>
      </c>
      <c r="F203" s="194" t="s">
        <v>363</v>
      </c>
      <c r="G203" s="195" t="s">
        <v>295</v>
      </c>
      <c r="H203" s="196">
        <v>1</v>
      </c>
      <c r="I203" s="197"/>
      <c r="J203" s="196">
        <f>ROUND(I203*H203,3)</f>
        <v>0</v>
      </c>
      <c r="K203" s="198"/>
      <c r="L203" s="36"/>
      <c r="M203" s="216" t="s">
        <v>1</v>
      </c>
      <c r="N203" s="217" t="s">
        <v>41</v>
      </c>
      <c r="O203" s="218"/>
      <c r="P203" s="219">
        <f>O203*H203</f>
        <v>0</v>
      </c>
      <c r="Q203" s="219">
        <v>0</v>
      </c>
      <c r="R203" s="219">
        <f>Q203*H203</f>
        <v>0</v>
      </c>
      <c r="S203" s="219">
        <v>0</v>
      </c>
      <c r="T203" s="220">
        <f>S203*H203</f>
        <v>0</v>
      </c>
      <c r="U203" s="31"/>
      <c r="V203" s="31"/>
      <c r="W203" s="31"/>
      <c r="X203" s="31"/>
      <c r="Y203" s="31"/>
      <c r="Z203" s="31"/>
      <c r="AA203" s="31"/>
      <c r="AB203" s="31"/>
      <c r="AC203" s="31"/>
      <c r="AD203" s="31"/>
      <c r="AE203" s="31"/>
      <c r="AR203" s="203" t="s">
        <v>364</v>
      </c>
      <c r="AT203" s="203" t="s">
        <v>130</v>
      </c>
      <c r="AU203" s="203" t="s">
        <v>135</v>
      </c>
      <c r="AY203" s="14" t="s">
        <v>128</v>
      </c>
      <c r="BE203" s="204">
        <f>IF(N203="základná",J203,0)</f>
        <v>0</v>
      </c>
      <c r="BF203" s="204">
        <f>IF(N203="znížená",J203,0)</f>
        <v>0</v>
      </c>
      <c r="BG203" s="204">
        <f>IF(N203="zákl. prenesená",J203,0)</f>
        <v>0</v>
      </c>
      <c r="BH203" s="204">
        <f>IF(N203="zníž. prenesená",J203,0)</f>
        <v>0</v>
      </c>
      <c r="BI203" s="204">
        <f>IF(N203="nulová",J203,0)</f>
        <v>0</v>
      </c>
      <c r="BJ203" s="14" t="s">
        <v>135</v>
      </c>
      <c r="BK203" s="205">
        <f>ROUND(I203*H203,3)</f>
        <v>0</v>
      </c>
      <c r="BL203" s="14" t="s">
        <v>364</v>
      </c>
      <c r="BM203" s="203" t="s">
        <v>365</v>
      </c>
    </row>
    <row r="204" spans="1:65" s="2" customFormat="1" ht="6.95" customHeight="1">
      <c r="A204" s="31"/>
      <c r="B204" s="55"/>
      <c r="C204" s="56"/>
      <c r="D204" s="56"/>
      <c r="E204" s="56"/>
      <c r="F204" s="56"/>
      <c r="G204" s="56"/>
      <c r="H204" s="56"/>
      <c r="I204" s="56"/>
      <c r="J204" s="56"/>
      <c r="K204" s="56"/>
      <c r="L204" s="36"/>
      <c r="M204" s="31"/>
      <c r="O204" s="31"/>
      <c r="P204" s="31"/>
      <c r="Q204" s="31"/>
      <c r="R204" s="31"/>
      <c r="S204" s="31"/>
      <c r="T204" s="31"/>
      <c r="U204" s="31"/>
      <c r="V204" s="31"/>
      <c r="W204" s="31"/>
      <c r="X204" s="31"/>
      <c r="Y204" s="31"/>
      <c r="Z204" s="31"/>
      <c r="AA204" s="31"/>
      <c r="AB204" s="31"/>
      <c r="AC204" s="31"/>
      <c r="AD204" s="31"/>
      <c r="AE204" s="31"/>
    </row>
  </sheetData>
  <sheetProtection password="CC35" sheet="1" objects="1" scenarios="1" formatColumns="0" formatRows="0" autoFilter="0"/>
  <autoFilter ref="C133:K203"/>
  <mergeCells count="9">
    <mergeCell ref="E87:H87"/>
    <mergeCell ref="E124:H124"/>
    <mergeCell ref="E126:H126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2:BM204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64"/>
      <c r="M2" s="264"/>
      <c r="N2" s="264"/>
      <c r="O2" s="264"/>
      <c r="P2" s="264"/>
      <c r="Q2" s="264"/>
      <c r="R2" s="264"/>
      <c r="S2" s="264"/>
      <c r="T2" s="264"/>
      <c r="U2" s="264"/>
      <c r="V2" s="264"/>
      <c r="AT2" s="14" t="s">
        <v>87</v>
      </c>
    </row>
    <row r="3" spans="1:46" s="1" customFormat="1" ht="6.95" customHeight="1">
      <c r="B3" s="109"/>
      <c r="C3" s="110"/>
      <c r="D3" s="110"/>
      <c r="E3" s="110"/>
      <c r="F3" s="110"/>
      <c r="G3" s="110"/>
      <c r="H3" s="110"/>
      <c r="I3" s="110"/>
      <c r="J3" s="110"/>
      <c r="K3" s="110"/>
      <c r="L3" s="17"/>
      <c r="AT3" s="14" t="s">
        <v>75</v>
      </c>
    </row>
    <row r="4" spans="1:46" s="1" customFormat="1" ht="24.95" customHeight="1">
      <c r="B4" s="17"/>
      <c r="D4" s="111" t="s">
        <v>88</v>
      </c>
      <c r="L4" s="17"/>
      <c r="M4" s="112" t="s">
        <v>9</v>
      </c>
      <c r="AT4" s="14" t="s">
        <v>4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113" t="s">
        <v>14</v>
      </c>
      <c r="L6" s="17"/>
    </row>
    <row r="7" spans="1:46" s="1" customFormat="1" ht="16.5" customHeight="1">
      <c r="B7" s="17"/>
      <c r="E7" s="265" t="str">
        <f>'Rekapitulácia stavby'!K6</f>
        <v>Rekonštrukcia autobusovej zastávky</v>
      </c>
      <c r="F7" s="266"/>
      <c r="G7" s="266"/>
      <c r="H7" s="266"/>
      <c r="L7" s="17"/>
    </row>
    <row r="8" spans="1:46" s="2" customFormat="1" ht="12" customHeight="1">
      <c r="A8" s="31"/>
      <c r="B8" s="36"/>
      <c r="C8" s="31"/>
      <c r="D8" s="113" t="s">
        <v>89</v>
      </c>
      <c r="E8" s="31"/>
      <c r="F8" s="31"/>
      <c r="G8" s="31"/>
      <c r="H8" s="31"/>
      <c r="I8" s="31"/>
      <c r="J8" s="31"/>
      <c r="K8" s="31"/>
      <c r="L8" s="52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</row>
    <row r="9" spans="1:46" s="2" customFormat="1" ht="16.5" customHeight="1">
      <c r="A9" s="31"/>
      <c r="B9" s="36"/>
      <c r="C9" s="31"/>
      <c r="D9" s="31"/>
      <c r="E9" s="267" t="s">
        <v>366</v>
      </c>
      <c r="F9" s="268"/>
      <c r="G9" s="268"/>
      <c r="H9" s="268"/>
      <c r="I9" s="31"/>
      <c r="J9" s="31"/>
      <c r="K9" s="31"/>
      <c r="L9" s="52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</row>
    <row r="10" spans="1:46" s="2" customFormat="1" ht="11.25">
      <c r="A10" s="31"/>
      <c r="B10" s="36"/>
      <c r="C10" s="31"/>
      <c r="D10" s="31"/>
      <c r="E10" s="31"/>
      <c r="F10" s="31"/>
      <c r="G10" s="31"/>
      <c r="H10" s="31"/>
      <c r="I10" s="31"/>
      <c r="J10" s="31"/>
      <c r="K10" s="31"/>
      <c r="L10" s="52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</row>
    <row r="11" spans="1:46" s="2" customFormat="1" ht="12" customHeight="1">
      <c r="A11" s="31"/>
      <c r="B11" s="36"/>
      <c r="C11" s="31"/>
      <c r="D11" s="113" t="s">
        <v>16</v>
      </c>
      <c r="E11" s="31"/>
      <c r="F11" s="114" t="s">
        <v>1</v>
      </c>
      <c r="G11" s="31"/>
      <c r="H11" s="31"/>
      <c r="I11" s="113" t="s">
        <v>17</v>
      </c>
      <c r="J11" s="114" t="s">
        <v>1</v>
      </c>
      <c r="K11" s="31"/>
      <c r="L11" s="52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</row>
    <row r="12" spans="1:46" s="2" customFormat="1" ht="12" customHeight="1">
      <c r="A12" s="31"/>
      <c r="B12" s="36"/>
      <c r="C12" s="31"/>
      <c r="D12" s="113" t="s">
        <v>18</v>
      </c>
      <c r="E12" s="31"/>
      <c r="F12" s="114" t="s">
        <v>19</v>
      </c>
      <c r="G12" s="31"/>
      <c r="H12" s="31"/>
      <c r="I12" s="113" t="s">
        <v>20</v>
      </c>
      <c r="J12" s="115" t="str">
        <f>'Rekapitulácia stavby'!AN8</f>
        <v>16. 5. 2022</v>
      </c>
      <c r="K12" s="31"/>
      <c r="L12" s="52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</row>
    <row r="13" spans="1:46" s="2" customFormat="1" ht="10.9" customHeight="1">
      <c r="A13" s="31"/>
      <c r="B13" s="36"/>
      <c r="C13" s="31"/>
      <c r="D13" s="31"/>
      <c r="E13" s="31"/>
      <c r="F13" s="31"/>
      <c r="G13" s="31"/>
      <c r="H13" s="31"/>
      <c r="I13" s="31"/>
      <c r="J13" s="31"/>
      <c r="K13" s="31"/>
      <c r="L13" s="52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</row>
    <row r="14" spans="1:46" s="2" customFormat="1" ht="12" customHeight="1">
      <c r="A14" s="31"/>
      <c r="B14" s="36"/>
      <c r="C14" s="31"/>
      <c r="D14" s="113" t="s">
        <v>22</v>
      </c>
      <c r="E14" s="31"/>
      <c r="F14" s="31"/>
      <c r="G14" s="31"/>
      <c r="H14" s="31"/>
      <c r="I14" s="113" t="s">
        <v>23</v>
      </c>
      <c r="J14" s="114" t="s">
        <v>1</v>
      </c>
      <c r="K14" s="31"/>
      <c r="L14" s="52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</row>
    <row r="15" spans="1:46" s="2" customFormat="1" ht="18" customHeight="1">
      <c r="A15" s="31"/>
      <c r="B15" s="36"/>
      <c r="C15" s="31"/>
      <c r="D15" s="31"/>
      <c r="E15" s="114" t="s">
        <v>24</v>
      </c>
      <c r="F15" s="31"/>
      <c r="G15" s="31"/>
      <c r="H15" s="31"/>
      <c r="I15" s="113" t="s">
        <v>25</v>
      </c>
      <c r="J15" s="114" t="s">
        <v>1</v>
      </c>
      <c r="K15" s="31"/>
      <c r="L15" s="52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</row>
    <row r="16" spans="1:46" s="2" customFormat="1" ht="6.95" customHeight="1">
      <c r="A16" s="31"/>
      <c r="B16" s="36"/>
      <c r="C16" s="31"/>
      <c r="D16" s="31"/>
      <c r="E16" s="31"/>
      <c r="F16" s="31"/>
      <c r="G16" s="31"/>
      <c r="H16" s="31"/>
      <c r="I16" s="31"/>
      <c r="J16" s="31"/>
      <c r="K16" s="31"/>
      <c r="L16" s="52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</row>
    <row r="17" spans="1:31" s="2" customFormat="1" ht="12" customHeight="1">
      <c r="A17" s="31"/>
      <c r="B17" s="36"/>
      <c r="C17" s="31"/>
      <c r="D17" s="113" t="s">
        <v>26</v>
      </c>
      <c r="E17" s="31"/>
      <c r="F17" s="31"/>
      <c r="G17" s="31"/>
      <c r="H17" s="31"/>
      <c r="I17" s="113" t="s">
        <v>23</v>
      </c>
      <c r="J17" s="27" t="str">
        <f>'Rekapitulácia stavby'!AN13</f>
        <v>Vyplň údaj</v>
      </c>
      <c r="K17" s="31"/>
      <c r="L17" s="52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</row>
    <row r="18" spans="1:31" s="2" customFormat="1" ht="18" customHeight="1">
      <c r="A18" s="31"/>
      <c r="B18" s="36"/>
      <c r="C18" s="31"/>
      <c r="D18" s="31"/>
      <c r="E18" s="269" t="str">
        <f>'Rekapitulácia stavby'!E14</f>
        <v>Vyplň údaj</v>
      </c>
      <c r="F18" s="270"/>
      <c r="G18" s="270"/>
      <c r="H18" s="270"/>
      <c r="I18" s="113" t="s">
        <v>25</v>
      </c>
      <c r="J18" s="27" t="str">
        <f>'Rekapitulácia stavby'!AN14</f>
        <v>Vyplň údaj</v>
      </c>
      <c r="K18" s="31"/>
      <c r="L18" s="52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</row>
    <row r="19" spans="1:31" s="2" customFormat="1" ht="6.95" customHeight="1">
      <c r="A19" s="31"/>
      <c r="B19" s="36"/>
      <c r="C19" s="31"/>
      <c r="D19" s="31"/>
      <c r="E19" s="31"/>
      <c r="F19" s="31"/>
      <c r="G19" s="31"/>
      <c r="H19" s="31"/>
      <c r="I19" s="31"/>
      <c r="J19" s="31"/>
      <c r="K19" s="31"/>
      <c r="L19" s="52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</row>
    <row r="20" spans="1:31" s="2" customFormat="1" ht="12" customHeight="1">
      <c r="A20" s="31"/>
      <c r="B20" s="36"/>
      <c r="C20" s="31"/>
      <c r="D20" s="113" t="s">
        <v>28</v>
      </c>
      <c r="E20" s="31"/>
      <c r="F20" s="31"/>
      <c r="G20" s="31"/>
      <c r="H20" s="31"/>
      <c r="I20" s="113" t="s">
        <v>23</v>
      </c>
      <c r="J20" s="114" t="s">
        <v>1</v>
      </c>
      <c r="K20" s="31"/>
      <c r="L20" s="52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</row>
    <row r="21" spans="1:31" s="2" customFormat="1" ht="18" customHeight="1">
      <c r="A21" s="31"/>
      <c r="B21" s="36"/>
      <c r="C21" s="31"/>
      <c r="D21" s="31"/>
      <c r="E21" s="114" t="s">
        <v>29</v>
      </c>
      <c r="F21" s="31"/>
      <c r="G21" s="31"/>
      <c r="H21" s="31"/>
      <c r="I21" s="113" t="s">
        <v>25</v>
      </c>
      <c r="J21" s="114" t="s">
        <v>1</v>
      </c>
      <c r="K21" s="31"/>
      <c r="L21" s="52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</row>
    <row r="22" spans="1:31" s="2" customFormat="1" ht="6.95" customHeight="1">
      <c r="A22" s="31"/>
      <c r="B22" s="36"/>
      <c r="C22" s="31"/>
      <c r="D22" s="31"/>
      <c r="E22" s="31"/>
      <c r="F22" s="31"/>
      <c r="G22" s="31"/>
      <c r="H22" s="31"/>
      <c r="I22" s="31"/>
      <c r="J22" s="31"/>
      <c r="K22" s="31"/>
      <c r="L22" s="52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</row>
    <row r="23" spans="1:31" s="2" customFormat="1" ht="12" customHeight="1">
      <c r="A23" s="31"/>
      <c r="B23" s="36"/>
      <c r="C23" s="31"/>
      <c r="D23" s="113" t="s">
        <v>32</v>
      </c>
      <c r="E23" s="31"/>
      <c r="F23" s="31"/>
      <c r="G23" s="31"/>
      <c r="H23" s="31"/>
      <c r="I23" s="113" t="s">
        <v>23</v>
      </c>
      <c r="J23" s="114" t="str">
        <f>IF('Rekapitulácia stavby'!AN19="","",'Rekapitulácia stavby'!AN19)</f>
        <v/>
      </c>
      <c r="K23" s="31"/>
      <c r="L23" s="52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</row>
    <row r="24" spans="1:31" s="2" customFormat="1" ht="18" customHeight="1">
      <c r="A24" s="31"/>
      <c r="B24" s="36"/>
      <c r="C24" s="31"/>
      <c r="D24" s="31"/>
      <c r="E24" s="114" t="str">
        <f>IF('Rekapitulácia stavby'!E20="","",'Rekapitulácia stavby'!E20)</f>
        <v xml:space="preserve"> </v>
      </c>
      <c r="F24" s="31"/>
      <c r="G24" s="31"/>
      <c r="H24" s="31"/>
      <c r="I24" s="113" t="s">
        <v>25</v>
      </c>
      <c r="J24" s="114" t="str">
        <f>IF('Rekapitulácia stavby'!AN20="","",'Rekapitulácia stavby'!AN20)</f>
        <v/>
      </c>
      <c r="K24" s="31"/>
      <c r="L24" s="52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</row>
    <row r="25" spans="1:31" s="2" customFormat="1" ht="6.95" customHeight="1">
      <c r="A25" s="31"/>
      <c r="B25" s="36"/>
      <c r="C25" s="31"/>
      <c r="D25" s="31"/>
      <c r="E25" s="31"/>
      <c r="F25" s="31"/>
      <c r="G25" s="31"/>
      <c r="H25" s="31"/>
      <c r="I25" s="31"/>
      <c r="J25" s="31"/>
      <c r="K25" s="31"/>
      <c r="L25" s="52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</row>
    <row r="26" spans="1:31" s="2" customFormat="1" ht="12" customHeight="1">
      <c r="A26" s="31"/>
      <c r="B26" s="36"/>
      <c r="C26" s="31"/>
      <c r="D26" s="113" t="s">
        <v>34</v>
      </c>
      <c r="E26" s="31"/>
      <c r="F26" s="31"/>
      <c r="G26" s="31"/>
      <c r="H26" s="31"/>
      <c r="I26" s="31"/>
      <c r="J26" s="31"/>
      <c r="K26" s="31"/>
      <c r="L26" s="52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</row>
    <row r="27" spans="1:31" s="8" customFormat="1" ht="16.5" customHeight="1">
      <c r="A27" s="116"/>
      <c r="B27" s="117"/>
      <c r="C27" s="116"/>
      <c r="D27" s="116"/>
      <c r="E27" s="271" t="s">
        <v>1</v>
      </c>
      <c r="F27" s="271"/>
      <c r="G27" s="271"/>
      <c r="H27" s="271"/>
      <c r="I27" s="116"/>
      <c r="J27" s="116"/>
      <c r="K27" s="116"/>
      <c r="L27" s="118"/>
      <c r="S27" s="116"/>
      <c r="T27" s="116"/>
      <c r="U27" s="116"/>
      <c r="V27" s="116"/>
      <c r="W27" s="116"/>
      <c r="X27" s="116"/>
      <c r="Y27" s="116"/>
      <c r="Z27" s="116"/>
      <c r="AA27" s="116"/>
      <c r="AB27" s="116"/>
      <c r="AC27" s="116"/>
      <c r="AD27" s="116"/>
      <c r="AE27" s="116"/>
    </row>
    <row r="28" spans="1:31" s="2" customFormat="1" ht="6.95" customHeight="1">
      <c r="A28" s="31"/>
      <c r="B28" s="36"/>
      <c r="C28" s="31"/>
      <c r="D28" s="31"/>
      <c r="E28" s="31"/>
      <c r="F28" s="31"/>
      <c r="G28" s="31"/>
      <c r="H28" s="31"/>
      <c r="I28" s="31"/>
      <c r="J28" s="31"/>
      <c r="K28" s="31"/>
      <c r="L28" s="52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</row>
    <row r="29" spans="1:31" s="2" customFormat="1" ht="6.95" customHeight="1">
      <c r="A29" s="31"/>
      <c r="B29" s="36"/>
      <c r="C29" s="31"/>
      <c r="D29" s="119"/>
      <c r="E29" s="119"/>
      <c r="F29" s="119"/>
      <c r="G29" s="119"/>
      <c r="H29" s="119"/>
      <c r="I29" s="119"/>
      <c r="J29" s="119"/>
      <c r="K29" s="119"/>
      <c r="L29" s="52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</row>
    <row r="30" spans="1:31" s="2" customFormat="1" ht="25.35" customHeight="1">
      <c r="A30" s="31"/>
      <c r="B30" s="36"/>
      <c r="C30" s="31"/>
      <c r="D30" s="120" t="s">
        <v>35</v>
      </c>
      <c r="E30" s="31"/>
      <c r="F30" s="31"/>
      <c r="G30" s="31"/>
      <c r="H30" s="31"/>
      <c r="I30" s="31"/>
      <c r="J30" s="121">
        <f>ROUND(J134, 2)</f>
        <v>0</v>
      </c>
      <c r="K30" s="31"/>
      <c r="L30" s="52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</row>
    <row r="31" spans="1:31" s="2" customFormat="1" ht="6.95" customHeight="1">
      <c r="A31" s="31"/>
      <c r="B31" s="36"/>
      <c r="C31" s="31"/>
      <c r="D31" s="119"/>
      <c r="E31" s="119"/>
      <c r="F31" s="119"/>
      <c r="G31" s="119"/>
      <c r="H31" s="119"/>
      <c r="I31" s="119"/>
      <c r="J31" s="119"/>
      <c r="K31" s="119"/>
      <c r="L31" s="52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</row>
    <row r="32" spans="1:31" s="2" customFormat="1" ht="14.45" customHeight="1">
      <c r="A32" s="31"/>
      <c r="B32" s="36"/>
      <c r="C32" s="31"/>
      <c r="D32" s="31"/>
      <c r="E32" s="31"/>
      <c r="F32" s="122" t="s">
        <v>37</v>
      </c>
      <c r="G32" s="31"/>
      <c r="H32" s="31"/>
      <c r="I32" s="122" t="s">
        <v>36</v>
      </c>
      <c r="J32" s="122" t="s">
        <v>38</v>
      </c>
      <c r="K32" s="31"/>
      <c r="L32" s="52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</row>
    <row r="33" spans="1:31" s="2" customFormat="1" ht="14.45" customHeight="1">
      <c r="A33" s="31"/>
      <c r="B33" s="36"/>
      <c r="C33" s="31"/>
      <c r="D33" s="123" t="s">
        <v>39</v>
      </c>
      <c r="E33" s="124" t="s">
        <v>40</v>
      </c>
      <c r="F33" s="125">
        <f>ROUND((SUM(BE134:BE203)),  2)</f>
        <v>0</v>
      </c>
      <c r="G33" s="126"/>
      <c r="H33" s="126"/>
      <c r="I33" s="127">
        <v>0.2</v>
      </c>
      <c r="J33" s="125">
        <f>ROUND(((SUM(BE134:BE203))*I33),  2)</f>
        <v>0</v>
      </c>
      <c r="K33" s="31"/>
      <c r="L33" s="52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</row>
    <row r="34" spans="1:31" s="2" customFormat="1" ht="14.45" customHeight="1">
      <c r="A34" s="31"/>
      <c r="B34" s="36"/>
      <c r="C34" s="31"/>
      <c r="D34" s="31"/>
      <c r="E34" s="124" t="s">
        <v>41</v>
      </c>
      <c r="F34" s="125">
        <f>ROUND((SUM(BF134:BF203)),  2)</f>
        <v>0</v>
      </c>
      <c r="G34" s="126"/>
      <c r="H34" s="126"/>
      <c r="I34" s="127">
        <v>0.2</v>
      </c>
      <c r="J34" s="125">
        <f>ROUND(((SUM(BF134:BF203))*I34),  2)</f>
        <v>0</v>
      </c>
      <c r="K34" s="31"/>
      <c r="L34" s="52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</row>
    <row r="35" spans="1:31" s="2" customFormat="1" ht="14.45" hidden="1" customHeight="1">
      <c r="A35" s="31"/>
      <c r="B35" s="36"/>
      <c r="C35" s="31"/>
      <c r="D35" s="31"/>
      <c r="E35" s="113" t="s">
        <v>42</v>
      </c>
      <c r="F35" s="128">
        <f>ROUND((SUM(BG134:BG203)),  2)</f>
        <v>0</v>
      </c>
      <c r="G35" s="31"/>
      <c r="H35" s="31"/>
      <c r="I35" s="129">
        <v>0.2</v>
      </c>
      <c r="J35" s="128">
        <f>0</f>
        <v>0</v>
      </c>
      <c r="K35" s="31"/>
      <c r="L35" s="52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</row>
    <row r="36" spans="1:31" s="2" customFormat="1" ht="14.45" hidden="1" customHeight="1">
      <c r="A36" s="31"/>
      <c r="B36" s="36"/>
      <c r="C36" s="31"/>
      <c r="D36" s="31"/>
      <c r="E36" s="113" t="s">
        <v>43</v>
      </c>
      <c r="F36" s="128">
        <f>ROUND((SUM(BH134:BH203)),  2)</f>
        <v>0</v>
      </c>
      <c r="G36" s="31"/>
      <c r="H36" s="31"/>
      <c r="I36" s="129">
        <v>0.2</v>
      </c>
      <c r="J36" s="128">
        <f>0</f>
        <v>0</v>
      </c>
      <c r="K36" s="31"/>
      <c r="L36" s="52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</row>
    <row r="37" spans="1:31" s="2" customFormat="1" ht="14.45" hidden="1" customHeight="1">
      <c r="A37" s="31"/>
      <c r="B37" s="36"/>
      <c r="C37" s="31"/>
      <c r="D37" s="31"/>
      <c r="E37" s="124" t="s">
        <v>44</v>
      </c>
      <c r="F37" s="125">
        <f>ROUND((SUM(BI134:BI203)),  2)</f>
        <v>0</v>
      </c>
      <c r="G37" s="126"/>
      <c r="H37" s="126"/>
      <c r="I37" s="127">
        <v>0</v>
      </c>
      <c r="J37" s="125">
        <f>0</f>
        <v>0</v>
      </c>
      <c r="K37" s="31"/>
      <c r="L37" s="52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</row>
    <row r="38" spans="1:31" s="2" customFormat="1" ht="6.95" customHeight="1">
      <c r="A38" s="31"/>
      <c r="B38" s="36"/>
      <c r="C38" s="31"/>
      <c r="D38" s="31"/>
      <c r="E38" s="31"/>
      <c r="F38" s="31"/>
      <c r="G38" s="31"/>
      <c r="H38" s="31"/>
      <c r="I38" s="31"/>
      <c r="J38" s="31"/>
      <c r="K38" s="31"/>
      <c r="L38" s="52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</row>
    <row r="39" spans="1:31" s="2" customFormat="1" ht="25.35" customHeight="1">
      <c r="A39" s="31"/>
      <c r="B39" s="36"/>
      <c r="C39" s="130"/>
      <c r="D39" s="131" t="s">
        <v>45</v>
      </c>
      <c r="E39" s="132"/>
      <c r="F39" s="132"/>
      <c r="G39" s="133" t="s">
        <v>46</v>
      </c>
      <c r="H39" s="134" t="s">
        <v>47</v>
      </c>
      <c r="I39" s="132"/>
      <c r="J39" s="135">
        <f>SUM(J30:J37)</f>
        <v>0</v>
      </c>
      <c r="K39" s="136"/>
      <c r="L39" s="52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</row>
    <row r="40" spans="1:31" s="2" customFormat="1" ht="14.45" customHeight="1">
      <c r="A40" s="31"/>
      <c r="B40" s="36"/>
      <c r="C40" s="31"/>
      <c r="D40" s="31"/>
      <c r="E40" s="31"/>
      <c r="F40" s="31"/>
      <c r="G40" s="31"/>
      <c r="H40" s="31"/>
      <c r="I40" s="31"/>
      <c r="J40" s="31"/>
      <c r="K40" s="31"/>
      <c r="L40" s="52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</row>
    <row r="41" spans="1:31" s="1" customFormat="1" ht="14.45" customHeight="1">
      <c r="B41" s="17"/>
      <c r="L41" s="17"/>
    </row>
    <row r="42" spans="1:31" s="1" customFormat="1" ht="14.45" customHeight="1">
      <c r="B42" s="17"/>
      <c r="L42" s="17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52"/>
      <c r="D50" s="137" t="s">
        <v>48</v>
      </c>
      <c r="E50" s="138"/>
      <c r="F50" s="138"/>
      <c r="G50" s="137" t="s">
        <v>49</v>
      </c>
      <c r="H50" s="138"/>
      <c r="I50" s="138"/>
      <c r="J50" s="138"/>
      <c r="K50" s="138"/>
      <c r="L50" s="52"/>
    </row>
    <row r="51" spans="1:31" ht="11.25">
      <c r="B51" s="17"/>
      <c r="L51" s="17"/>
    </row>
    <row r="52" spans="1:31" ht="11.25">
      <c r="B52" s="17"/>
      <c r="L52" s="17"/>
    </row>
    <row r="53" spans="1:31" ht="11.25">
      <c r="B53" s="17"/>
      <c r="L53" s="17"/>
    </row>
    <row r="54" spans="1:31" ht="11.25">
      <c r="B54" s="17"/>
      <c r="L54" s="17"/>
    </row>
    <row r="55" spans="1:31" ht="11.25">
      <c r="B55" s="17"/>
      <c r="L55" s="17"/>
    </row>
    <row r="56" spans="1:31" ht="11.25">
      <c r="B56" s="17"/>
      <c r="L56" s="17"/>
    </row>
    <row r="57" spans="1:31" ht="11.25">
      <c r="B57" s="17"/>
      <c r="L57" s="17"/>
    </row>
    <row r="58" spans="1:31" ht="11.25">
      <c r="B58" s="17"/>
      <c r="L58" s="17"/>
    </row>
    <row r="59" spans="1:31" ht="11.25">
      <c r="B59" s="17"/>
      <c r="L59" s="17"/>
    </row>
    <row r="60" spans="1:31" ht="11.25">
      <c r="B60" s="17"/>
      <c r="L60" s="17"/>
    </row>
    <row r="61" spans="1:31" s="2" customFormat="1" ht="12.75">
      <c r="A61" s="31"/>
      <c r="B61" s="36"/>
      <c r="C61" s="31"/>
      <c r="D61" s="139" t="s">
        <v>50</v>
      </c>
      <c r="E61" s="140"/>
      <c r="F61" s="141" t="s">
        <v>51</v>
      </c>
      <c r="G61" s="139" t="s">
        <v>50</v>
      </c>
      <c r="H61" s="140"/>
      <c r="I61" s="140"/>
      <c r="J61" s="142" t="s">
        <v>51</v>
      </c>
      <c r="K61" s="140"/>
      <c r="L61" s="52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</row>
    <row r="62" spans="1:31" ht="11.25">
      <c r="B62" s="17"/>
      <c r="L62" s="17"/>
    </row>
    <row r="63" spans="1:31" ht="11.25">
      <c r="B63" s="17"/>
      <c r="L63" s="17"/>
    </row>
    <row r="64" spans="1:31" ht="11.25">
      <c r="B64" s="17"/>
      <c r="L64" s="17"/>
    </row>
    <row r="65" spans="1:31" s="2" customFormat="1" ht="12.75">
      <c r="A65" s="31"/>
      <c r="B65" s="36"/>
      <c r="C65" s="31"/>
      <c r="D65" s="137" t="s">
        <v>52</v>
      </c>
      <c r="E65" s="143"/>
      <c r="F65" s="143"/>
      <c r="G65" s="137" t="s">
        <v>53</v>
      </c>
      <c r="H65" s="143"/>
      <c r="I65" s="143"/>
      <c r="J65" s="143"/>
      <c r="K65" s="143"/>
      <c r="L65" s="52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</row>
    <row r="66" spans="1:31" ht="11.25">
      <c r="B66" s="17"/>
      <c r="L66" s="17"/>
    </row>
    <row r="67" spans="1:31" ht="11.25">
      <c r="B67" s="17"/>
      <c r="L67" s="17"/>
    </row>
    <row r="68" spans="1:31" ht="11.25">
      <c r="B68" s="17"/>
      <c r="L68" s="17"/>
    </row>
    <row r="69" spans="1:31" ht="11.25">
      <c r="B69" s="17"/>
      <c r="L69" s="17"/>
    </row>
    <row r="70" spans="1:31" ht="11.25">
      <c r="B70" s="17"/>
      <c r="L70" s="17"/>
    </row>
    <row r="71" spans="1:31" ht="11.25">
      <c r="B71" s="17"/>
      <c r="L71" s="17"/>
    </row>
    <row r="72" spans="1:31" ht="11.25">
      <c r="B72" s="17"/>
      <c r="L72" s="17"/>
    </row>
    <row r="73" spans="1:31" ht="11.25">
      <c r="B73" s="17"/>
      <c r="L73" s="17"/>
    </row>
    <row r="74" spans="1:31" ht="11.25">
      <c r="B74" s="17"/>
      <c r="L74" s="17"/>
    </row>
    <row r="75" spans="1:31" ht="11.25">
      <c r="B75" s="17"/>
      <c r="L75" s="17"/>
    </row>
    <row r="76" spans="1:31" s="2" customFormat="1" ht="12.75">
      <c r="A76" s="31"/>
      <c r="B76" s="36"/>
      <c r="C76" s="31"/>
      <c r="D76" s="139" t="s">
        <v>50</v>
      </c>
      <c r="E76" s="140"/>
      <c r="F76" s="141" t="s">
        <v>51</v>
      </c>
      <c r="G76" s="139" t="s">
        <v>50</v>
      </c>
      <c r="H76" s="140"/>
      <c r="I76" s="140"/>
      <c r="J76" s="142" t="s">
        <v>51</v>
      </c>
      <c r="K76" s="140"/>
      <c r="L76" s="52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</row>
    <row r="77" spans="1:31" s="2" customFormat="1" ht="14.45" customHeight="1">
      <c r="A77" s="31"/>
      <c r="B77" s="144"/>
      <c r="C77" s="145"/>
      <c r="D77" s="145"/>
      <c r="E77" s="145"/>
      <c r="F77" s="145"/>
      <c r="G77" s="145"/>
      <c r="H77" s="145"/>
      <c r="I77" s="145"/>
      <c r="J77" s="145"/>
      <c r="K77" s="145"/>
      <c r="L77" s="52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</row>
    <row r="81" spans="1:47" s="2" customFormat="1" ht="6.95" customHeight="1">
      <c r="A81" s="31"/>
      <c r="B81" s="146"/>
      <c r="C81" s="147"/>
      <c r="D81" s="147"/>
      <c r="E81" s="147"/>
      <c r="F81" s="147"/>
      <c r="G81" s="147"/>
      <c r="H81" s="147"/>
      <c r="I81" s="147"/>
      <c r="J81" s="147"/>
      <c r="K81" s="147"/>
      <c r="L81" s="52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</row>
    <row r="82" spans="1:47" s="2" customFormat="1" ht="24.95" customHeight="1">
      <c r="A82" s="31"/>
      <c r="B82" s="32"/>
      <c r="C82" s="20" t="s">
        <v>91</v>
      </c>
      <c r="D82" s="33"/>
      <c r="E82" s="33"/>
      <c r="F82" s="33"/>
      <c r="G82" s="33"/>
      <c r="H82" s="33"/>
      <c r="I82" s="33"/>
      <c r="J82" s="33"/>
      <c r="K82" s="33"/>
      <c r="L82" s="52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</row>
    <row r="83" spans="1:47" s="2" customFormat="1" ht="6.95" customHeight="1">
      <c r="A83" s="31"/>
      <c r="B83" s="32"/>
      <c r="C83" s="33"/>
      <c r="D83" s="33"/>
      <c r="E83" s="33"/>
      <c r="F83" s="33"/>
      <c r="G83" s="33"/>
      <c r="H83" s="33"/>
      <c r="I83" s="33"/>
      <c r="J83" s="33"/>
      <c r="K83" s="33"/>
      <c r="L83" s="52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</row>
    <row r="84" spans="1:47" s="2" customFormat="1" ht="12" customHeight="1">
      <c r="A84" s="31"/>
      <c r="B84" s="32"/>
      <c r="C84" s="26" t="s">
        <v>14</v>
      </c>
      <c r="D84" s="33"/>
      <c r="E84" s="33"/>
      <c r="F84" s="33"/>
      <c r="G84" s="33"/>
      <c r="H84" s="33"/>
      <c r="I84" s="33"/>
      <c r="J84" s="33"/>
      <c r="K84" s="33"/>
      <c r="L84" s="52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</row>
    <row r="85" spans="1:47" s="2" customFormat="1" ht="16.5" customHeight="1">
      <c r="A85" s="31"/>
      <c r="B85" s="32"/>
      <c r="C85" s="33"/>
      <c r="D85" s="33"/>
      <c r="E85" s="272" t="str">
        <f>E7</f>
        <v>Rekonštrukcia autobusovej zastávky</v>
      </c>
      <c r="F85" s="273"/>
      <c r="G85" s="273"/>
      <c r="H85" s="273"/>
      <c r="I85" s="33"/>
      <c r="J85" s="33"/>
      <c r="K85" s="33"/>
      <c r="L85" s="52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</row>
    <row r="86" spans="1:47" s="2" customFormat="1" ht="12" customHeight="1">
      <c r="A86" s="31"/>
      <c r="B86" s="32"/>
      <c r="C86" s="26" t="s">
        <v>89</v>
      </c>
      <c r="D86" s="33"/>
      <c r="E86" s="33"/>
      <c r="F86" s="33"/>
      <c r="G86" s="33"/>
      <c r="H86" s="33"/>
      <c r="I86" s="33"/>
      <c r="J86" s="33"/>
      <c r="K86" s="33"/>
      <c r="L86" s="52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</row>
    <row r="87" spans="1:47" s="2" customFormat="1" ht="16.5" customHeight="1">
      <c r="A87" s="31"/>
      <c r="B87" s="32"/>
      <c r="C87" s="33"/>
      <c r="D87" s="33"/>
      <c r="E87" s="243" t="str">
        <f>E9</f>
        <v>02 - Rekonštrukcia - Autobusová zastávka č.1 b</v>
      </c>
      <c r="F87" s="274"/>
      <c r="G87" s="274"/>
      <c r="H87" s="274"/>
      <c r="I87" s="33"/>
      <c r="J87" s="33"/>
      <c r="K87" s="33"/>
      <c r="L87" s="52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</row>
    <row r="88" spans="1:47" s="2" customFormat="1" ht="6.95" customHeight="1">
      <c r="A88" s="31"/>
      <c r="B88" s="32"/>
      <c r="C88" s="33"/>
      <c r="D88" s="33"/>
      <c r="E88" s="33"/>
      <c r="F88" s="33"/>
      <c r="G88" s="33"/>
      <c r="H88" s="33"/>
      <c r="I88" s="33"/>
      <c r="J88" s="33"/>
      <c r="K88" s="33"/>
      <c r="L88" s="52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</row>
    <row r="89" spans="1:47" s="2" customFormat="1" ht="12" customHeight="1">
      <c r="A89" s="31"/>
      <c r="B89" s="32"/>
      <c r="C89" s="26" t="s">
        <v>18</v>
      </c>
      <c r="D89" s="33"/>
      <c r="E89" s="33"/>
      <c r="F89" s="24" t="str">
        <f>F12</f>
        <v>Veľké Úľany</v>
      </c>
      <c r="G89" s="33"/>
      <c r="H89" s="33"/>
      <c r="I89" s="26" t="s">
        <v>20</v>
      </c>
      <c r="J89" s="67" t="str">
        <f>IF(J12="","",J12)</f>
        <v>16. 5. 2022</v>
      </c>
      <c r="K89" s="33"/>
      <c r="L89" s="52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</row>
    <row r="90" spans="1:47" s="2" customFormat="1" ht="6.95" customHeight="1">
      <c r="A90" s="31"/>
      <c r="B90" s="32"/>
      <c r="C90" s="33"/>
      <c r="D90" s="33"/>
      <c r="E90" s="33"/>
      <c r="F90" s="33"/>
      <c r="G90" s="33"/>
      <c r="H90" s="33"/>
      <c r="I90" s="33"/>
      <c r="J90" s="33"/>
      <c r="K90" s="33"/>
      <c r="L90" s="52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</row>
    <row r="91" spans="1:47" s="2" customFormat="1" ht="15.2" customHeight="1">
      <c r="A91" s="31"/>
      <c r="B91" s="32"/>
      <c r="C91" s="26" t="s">
        <v>22</v>
      </c>
      <c r="D91" s="33"/>
      <c r="E91" s="33"/>
      <c r="F91" s="24" t="str">
        <f>E15</f>
        <v>Obec Veľké Úľany</v>
      </c>
      <c r="G91" s="33"/>
      <c r="H91" s="33"/>
      <c r="I91" s="26" t="s">
        <v>28</v>
      </c>
      <c r="J91" s="29" t="str">
        <f>E21</f>
        <v>Ing. Pavol Száraz</v>
      </c>
      <c r="K91" s="33"/>
      <c r="L91" s="52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</row>
    <row r="92" spans="1:47" s="2" customFormat="1" ht="15.2" customHeight="1">
      <c r="A92" s="31"/>
      <c r="B92" s="32"/>
      <c r="C92" s="26" t="s">
        <v>26</v>
      </c>
      <c r="D92" s="33"/>
      <c r="E92" s="33"/>
      <c r="F92" s="24" t="str">
        <f>IF(E18="","",E18)</f>
        <v>Vyplň údaj</v>
      </c>
      <c r="G92" s="33"/>
      <c r="H92" s="33"/>
      <c r="I92" s="26" t="s">
        <v>32</v>
      </c>
      <c r="J92" s="29" t="str">
        <f>E24</f>
        <v xml:space="preserve"> </v>
      </c>
      <c r="K92" s="33"/>
      <c r="L92" s="52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</row>
    <row r="93" spans="1:47" s="2" customFormat="1" ht="10.35" customHeight="1">
      <c r="A93" s="31"/>
      <c r="B93" s="32"/>
      <c r="C93" s="33"/>
      <c r="D93" s="33"/>
      <c r="E93" s="33"/>
      <c r="F93" s="33"/>
      <c r="G93" s="33"/>
      <c r="H93" s="33"/>
      <c r="I93" s="33"/>
      <c r="J93" s="33"/>
      <c r="K93" s="33"/>
      <c r="L93" s="52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</row>
    <row r="94" spans="1:47" s="2" customFormat="1" ht="29.25" customHeight="1">
      <c r="A94" s="31"/>
      <c r="B94" s="32"/>
      <c r="C94" s="148" t="s">
        <v>92</v>
      </c>
      <c r="D94" s="149"/>
      <c r="E94" s="149"/>
      <c r="F94" s="149"/>
      <c r="G94" s="149"/>
      <c r="H94" s="149"/>
      <c r="I94" s="149"/>
      <c r="J94" s="150" t="s">
        <v>93</v>
      </c>
      <c r="K94" s="149"/>
      <c r="L94" s="52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</row>
    <row r="95" spans="1:47" s="2" customFormat="1" ht="10.35" customHeight="1">
      <c r="A95" s="31"/>
      <c r="B95" s="32"/>
      <c r="C95" s="33"/>
      <c r="D95" s="33"/>
      <c r="E95" s="33"/>
      <c r="F95" s="33"/>
      <c r="G95" s="33"/>
      <c r="H95" s="33"/>
      <c r="I95" s="33"/>
      <c r="J95" s="33"/>
      <c r="K95" s="33"/>
      <c r="L95" s="52"/>
      <c r="S95" s="31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</row>
    <row r="96" spans="1:47" s="2" customFormat="1" ht="22.9" customHeight="1">
      <c r="A96" s="31"/>
      <c r="B96" s="32"/>
      <c r="C96" s="151" t="s">
        <v>94</v>
      </c>
      <c r="D96" s="33"/>
      <c r="E96" s="33"/>
      <c r="F96" s="33"/>
      <c r="G96" s="33"/>
      <c r="H96" s="33"/>
      <c r="I96" s="33"/>
      <c r="J96" s="85">
        <f>J134</f>
        <v>0</v>
      </c>
      <c r="K96" s="33"/>
      <c r="L96" s="52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  <c r="AU96" s="14" t="s">
        <v>95</v>
      </c>
    </row>
    <row r="97" spans="2:12" s="9" customFormat="1" ht="24.95" customHeight="1">
      <c r="B97" s="152"/>
      <c r="C97" s="153"/>
      <c r="D97" s="154" t="s">
        <v>96</v>
      </c>
      <c r="E97" s="155"/>
      <c r="F97" s="155"/>
      <c r="G97" s="155"/>
      <c r="H97" s="155"/>
      <c r="I97" s="155"/>
      <c r="J97" s="156">
        <f>J135</f>
        <v>0</v>
      </c>
      <c r="K97" s="153"/>
      <c r="L97" s="157"/>
    </row>
    <row r="98" spans="2:12" s="10" customFormat="1" ht="19.899999999999999" customHeight="1">
      <c r="B98" s="158"/>
      <c r="C98" s="159"/>
      <c r="D98" s="160" t="s">
        <v>97</v>
      </c>
      <c r="E98" s="161"/>
      <c r="F98" s="161"/>
      <c r="G98" s="161"/>
      <c r="H98" s="161"/>
      <c r="I98" s="161"/>
      <c r="J98" s="162">
        <f>J136</f>
        <v>0</v>
      </c>
      <c r="K98" s="159"/>
      <c r="L98" s="163"/>
    </row>
    <row r="99" spans="2:12" s="10" customFormat="1" ht="19.899999999999999" customHeight="1">
      <c r="B99" s="158"/>
      <c r="C99" s="159"/>
      <c r="D99" s="160" t="s">
        <v>98</v>
      </c>
      <c r="E99" s="161"/>
      <c r="F99" s="161"/>
      <c r="G99" s="161"/>
      <c r="H99" s="161"/>
      <c r="I99" s="161"/>
      <c r="J99" s="162">
        <f>J143</f>
        <v>0</v>
      </c>
      <c r="K99" s="159"/>
      <c r="L99" s="163"/>
    </row>
    <row r="100" spans="2:12" s="10" customFormat="1" ht="19.899999999999999" customHeight="1">
      <c r="B100" s="158"/>
      <c r="C100" s="159"/>
      <c r="D100" s="160" t="s">
        <v>99</v>
      </c>
      <c r="E100" s="161"/>
      <c r="F100" s="161"/>
      <c r="G100" s="161"/>
      <c r="H100" s="161"/>
      <c r="I100" s="161"/>
      <c r="J100" s="162">
        <f>J151</f>
        <v>0</v>
      </c>
      <c r="K100" s="159"/>
      <c r="L100" s="163"/>
    </row>
    <row r="101" spans="2:12" s="10" customFormat="1" ht="19.899999999999999" customHeight="1">
      <c r="B101" s="158"/>
      <c r="C101" s="159"/>
      <c r="D101" s="160" t="s">
        <v>100</v>
      </c>
      <c r="E101" s="161"/>
      <c r="F101" s="161"/>
      <c r="G101" s="161"/>
      <c r="H101" s="161"/>
      <c r="I101" s="161"/>
      <c r="J101" s="162">
        <f>J153</f>
        <v>0</v>
      </c>
      <c r="K101" s="159"/>
      <c r="L101" s="163"/>
    </row>
    <row r="102" spans="2:12" s="10" customFormat="1" ht="19.899999999999999" customHeight="1">
      <c r="B102" s="158"/>
      <c r="C102" s="159"/>
      <c r="D102" s="160" t="s">
        <v>101</v>
      </c>
      <c r="E102" s="161"/>
      <c r="F102" s="161"/>
      <c r="G102" s="161"/>
      <c r="H102" s="161"/>
      <c r="I102" s="161"/>
      <c r="J102" s="162">
        <f>J158</f>
        <v>0</v>
      </c>
      <c r="K102" s="159"/>
      <c r="L102" s="163"/>
    </row>
    <row r="103" spans="2:12" s="10" customFormat="1" ht="19.899999999999999" customHeight="1">
      <c r="B103" s="158"/>
      <c r="C103" s="159"/>
      <c r="D103" s="160" t="s">
        <v>102</v>
      </c>
      <c r="E103" s="161"/>
      <c r="F103" s="161"/>
      <c r="G103" s="161"/>
      <c r="H103" s="161"/>
      <c r="I103" s="161"/>
      <c r="J103" s="162">
        <f>J163</f>
        <v>0</v>
      </c>
      <c r="K103" s="159"/>
      <c r="L103" s="163"/>
    </row>
    <row r="104" spans="2:12" s="10" customFormat="1" ht="19.899999999999999" customHeight="1">
      <c r="B104" s="158"/>
      <c r="C104" s="159"/>
      <c r="D104" s="160" t="s">
        <v>103</v>
      </c>
      <c r="E104" s="161"/>
      <c r="F104" s="161"/>
      <c r="G104" s="161"/>
      <c r="H104" s="161"/>
      <c r="I104" s="161"/>
      <c r="J104" s="162">
        <f>J168</f>
        <v>0</v>
      </c>
      <c r="K104" s="159"/>
      <c r="L104" s="163"/>
    </row>
    <row r="105" spans="2:12" s="10" customFormat="1" ht="19.899999999999999" customHeight="1">
      <c r="B105" s="158"/>
      <c r="C105" s="159"/>
      <c r="D105" s="160" t="s">
        <v>104</v>
      </c>
      <c r="E105" s="161"/>
      <c r="F105" s="161"/>
      <c r="G105" s="161"/>
      <c r="H105" s="161"/>
      <c r="I105" s="161"/>
      <c r="J105" s="162">
        <f>J172</f>
        <v>0</v>
      </c>
      <c r="K105" s="159"/>
      <c r="L105" s="163"/>
    </row>
    <row r="106" spans="2:12" s="9" customFormat="1" ht="24.95" customHeight="1">
      <c r="B106" s="152"/>
      <c r="C106" s="153"/>
      <c r="D106" s="154" t="s">
        <v>105</v>
      </c>
      <c r="E106" s="155"/>
      <c r="F106" s="155"/>
      <c r="G106" s="155"/>
      <c r="H106" s="155"/>
      <c r="I106" s="155"/>
      <c r="J106" s="156">
        <f>J174</f>
        <v>0</v>
      </c>
      <c r="K106" s="153"/>
      <c r="L106" s="157"/>
    </row>
    <row r="107" spans="2:12" s="10" customFormat="1" ht="19.899999999999999" customHeight="1">
      <c r="B107" s="158"/>
      <c r="C107" s="159"/>
      <c r="D107" s="160" t="s">
        <v>106</v>
      </c>
      <c r="E107" s="161"/>
      <c r="F107" s="161"/>
      <c r="G107" s="161"/>
      <c r="H107" s="161"/>
      <c r="I107" s="161"/>
      <c r="J107" s="162">
        <f>J175</f>
        <v>0</v>
      </c>
      <c r="K107" s="159"/>
      <c r="L107" s="163"/>
    </row>
    <row r="108" spans="2:12" s="10" customFormat="1" ht="19.899999999999999" customHeight="1">
      <c r="B108" s="158"/>
      <c r="C108" s="159"/>
      <c r="D108" s="160" t="s">
        <v>107</v>
      </c>
      <c r="E108" s="161"/>
      <c r="F108" s="161"/>
      <c r="G108" s="161"/>
      <c r="H108" s="161"/>
      <c r="I108" s="161"/>
      <c r="J108" s="162">
        <f>J182</f>
        <v>0</v>
      </c>
      <c r="K108" s="159"/>
      <c r="L108" s="163"/>
    </row>
    <row r="109" spans="2:12" s="10" customFormat="1" ht="19.899999999999999" customHeight="1">
      <c r="B109" s="158"/>
      <c r="C109" s="159"/>
      <c r="D109" s="160" t="s">
        <v>108</v>
      </c>
      <c r="E109" s="161"/>
      <c r="F109" s="161"/>
      <c r="G109" s="161"/>
      <c r="H109" s="161"/>
      <c r="I109" s="161"/>
      <c r="J109" s="162">
        <f>J188</f>
        <v>0</v>
      </c>
      <c r="K109" s="159"/>
      <c r="L109" s="163"/>
    </row>
    <row r="110" spans="2:12" s="10" customFormat="1" ht="19.899999999999999" customHeight="1">
      <c r="B110" s="158"/>
      <c r="C110" s="159"/>
      <c r="D110" s="160" t="s">
        <v>109</v>
      </c>
      <c r="E110" s="161"/>
      <c r="F110" s="161"/>
      <c r="G110" s="161"/>
      <c r="H110" s="161"/>
      <c r="I110" s="161"/>
      <c r="J110" s="162">
        <f>J191</f>
        <v>0</v>
      </c>
      <c r="K110" s="159"/>
      <c r="L110" s="163"/>
    </row>
    <row r="111" spans="2:12" s="10" customFormat="1" ht="19.899999999999999" customHeight="1">
      <c r="B111" s="158"/>
      <c r="C111" s="159"/>
      <c r="D111" s="160" t="s">
        <v>110</v>
      </c>
      <c r="E111" s="161"/>
      <c r="F111" s="161"/>
      <c r="G111" s="161"/>
      <c r="H111" s="161"/>
      <c r="I111" s="161"/>
      <c r="J111" s="162">
        <f>J197</f>
        <v>0</v>
      </c>
      <c r="K111" s="159"/>
      <c r="L111" s="163"/>
    </row>
    <row r="112" spans="2:12" s="10" customFormat="1" ht="19.899999999999999" customHeight="1">
      <c r="B112" s="158"/>
      <c r="C112" s="159"/>
      <c r="D112" s="160" t="s">
        <v>111</v>
      </c>
      <c r="E112" s="161"/>
      <c r="F112" s="161"/>
      <c r="G112" s="161"/>
      <c r="H112" s="161"/>
      <c r="I112" s="161"/>
      <c r="J112" s="162">
        <f>J199</f>
        <v>0</v>
      </c>
      <c r="K112" s="159"/>
      <c r="L112" s="163"/>
    </row>
    <row r="113" spans="1:31" s="9" customFormat="1" ht="24.95" customHeight="1">
      <c r="B113" s="152"/>
      <c r="C113" s="153"/>
      <c r="D113" s="154" t="s">
        <v>112</v>
      </c>
      <c r="E113" s="155"/>
      <c r="F113" s="155"/>
      <c r="G113" s="155"/>
      <c r="H113" s="155"/>
      <c r="I113" s="155"/>
      <c r="J113" s="156">
        <f>J201</f>
        <v>0</v>
      </c>
      <c r="K113" s="153"/>
      <c r="L113" s="157"/>
    </row>
    <row r="114" spans="1:31" s="10" customFormat="1" ht="19.899999999999999" customHeight="1">
      <c r="B114" s="158"/>
      <c r="C114" s="159"/>
      <c r="D114" s="160" t="s">
        <v>113</v>
      </c>
      <c r="E114" s="161"/>
      <c r="F114" s="161"/>
      <c r="G114" s="161"/>
      <c r="H114" s="161"/>
      <c r="I114" s="161"/>
      <c r="J114" s="162">
        <f>J202</f>
        <v>0</v>
      </c>
      <c r="K114" s="159"/>
      <c r="L114" s="163"/>
    </row>
    <row r="115" spans="1:31" s="2" customFormat="1" ht="21.75" customHeight="1">
      <c r="A115" s="31"/>
      <c r="B115" s="32"/>
      <c r="C115" s="33"/>
      <c r="D115" s="33"/>
      <c r="E115" s="33"/>
      <c r="F115" s="33"/>
      <c r="G115" s="33"/>
      <c r="H115" s="33"/>
      <c r="I115" s="33"/>
      <c r="J115" s="33"/>
      <c r="K115" s="33"/>
      <c r="L115" s="52"/>
      <c r="S115" s="31"/>
      <c r="T115" s="31"/>
      <c r="U115" s="31"/>
      <c r="V115" s="31"/>
      <c r="W115" s="31"/>
      <c r="X115" s="31"/>
      <c r="Y115" s="31"/>
      <c r="Z115" s="31"/>
      <c r="AA115" s="31"/>
      <c r="AB115" s="31"/>
      <c r="AC115" s="31"/>
      <c r="AD115" s="31"/>
      <c r="AE115" s="31"/>
    </row>
    <row r="116" spans="1:31" s="2" customFormat="1" ht="6.95" customHeight="1">
      <c r="A116" s="31"/>
      <c r="B116" s="55"/>
      <c r="C116" s="56"/>
      <c r="D116" s="56"/>
      <c r="E116" s="56"/>
      <c r="F116" s="56"/>
      <c r="G116" s="56"/>
      <c r="H116" s="56"/>
      <c r="I116" s="56"/>
      <c r="J116" s="56"/>
      <c r="K116" s="56"/>
      <c r="L116" s="52"/>
      <c r="S116" s="31"/>
      <c r="T116" s="31"/>
      <c r="U116" s="31"/>
      <c r="V116" s="31"/>
      <c r="W116" s="31"/>
      <c r="X116" s="31"/>
      <c r="Y116" s="31"/>
      <c r="Z116" s="31"/>
      <c r="AA116" s="31"/>
      <c r="AB116" s="31"/>
      <c r="AC116" s="31"/>
      <c r="AD116" s="31"/>
      <c r="AE116" s="31"/>
    </row>
    <row r="120" spans="1:31" s="2" customFormat="1" ht="6.95" customHeight="1">
      <c r="A120" s="31"/>
      <c r="B120" s="57"/>
      <c r="C120" s="58"/>
      <c r="D120" s="58"/>
      <c r="E120" s="58"/>
      <c r="F120" s="58"/>
      <c r="G120" s="58"/>
      <c r="H120" s="58"/>
      <c r="I120" s="58"/>
      <c r="J120" s="58"/>
      <c r="K120" s="58"/>
      <c r="L120" s="52"/>
      <c r="S120" s="31"/>
      <c r="T120" s="31"/>
      <c r="U120" s="31"/>
      <c r="V120" s="31"/>
      <c r="W120" s="31"/>
      <c r="X120" s="31"/>
      <c r="Y120" s="31"/>
      <c r="Z120" s="31"/>
      <c r="AA120" s="31"/>
      <c r="AB120" s="31"/>
      <c r="AC120" s="31"/>
      <c r="AD120" s="31"/>
      <c r="AE120" s="31"/>
    </row>
    <row r="121" spans="1:31" s="2" customFormat="1" ht="24.95" customHeight="1">
      <c r="A121" s="31"/>
      <c r="B121" s="32"/>
      <c r="C121" s="20" t="s">
        <v>114</v>
      </c>
      <c r="D121" s="33"/>
      <c r="E121" s="33"/>
      <c r="F121" s="33"/>
      <c r="G121" s="33"/>
      <c r="H121" s="33"/>
      <c r="I121" s="33"/>
      <c r="J121" s="33"/>
      <c r="K121" s="33"/>
      <c r="L121" s="52"/>
      <c r="S121" s="31"/>
      <c r="T121" s="31"/>
      <c r="U121" s="31"/>
      <c r="V121" s="31"/>
      <c r="W121" s="31"/>
      <c r="X121" s="31"/>
      <c r="Y121" s="31"/>
      <c r="Z121" s="31"/>
      <c r="AA121" s="31"/>
      <c r="AB121" s="31"/>
      <c r="AC121" s="31"/>
      <c r="AD121" s="31"/>
      <c r="AE121" s="31"/>
    </row>
    <row r="122" spans="1:31" s="2" customFormat="1" ht="6.95" customHeight="1">
      <c r="A122" s="31"/>
      <c r="B122" s="32"/>
      <c r="C122" s="33"/>
      <c r="D122" s="33"/>
      <c r="E122" s="33"/>
      <c r="F122" s="33"/>
      <c r="G122" s="33"/>
      <c r="H122" s="33"/>
      <c r="I122" s="33"/>
      <c r="J122" s="33"/>
      <c r="K122" s="33"/>
      <c r="L122" s="52"/>
      <c r="S122" s="31"/>
      <c r="T122" s="31"/>
      <c r="U122" s="31"/>
      <c r="V122" s="31"/>
      <c r="W122" s="31"/>
      <c r="X122" s="31"/>
      <c r="Y122" s="31"/>
      <c r="Z122" s="31"/>
      <c r="AA122" s="31"/>
      <c r="AB122" s="31"/>
      <c r="AC122" s="31"/>
      <c r="AD122" s="31"/>
      <c r="AE122" s="31"/>
    </row>
    <row r="123" spans="1:31" s="2" customFormat="1" ht="12" customHeight="1">
      <c r="A123" s="31"/>
      <c r="B123" s="32"/>
      <c r="C123" s="26" t="s">
        <v>14</v>
      </c>
      <c r="D123" s="33"/>
      <c r="E123" s="33"/>
      <c r="F123" s="33"/>
      <c r="G123" s="33"/>
      <c r="H123" s="33"/>
      <c r="I123" s="33"/>
      <c r="J123" s="33"/>
      <c r="K123" s="33"/>
      <c r="L123" s="52"/>
      <c r="S123" s="31"/>
      <c r="T123" s="31"/>
      <c r="U123" s="31"/>
      <c r="V123" s="31"/>
      <c r="W123" s="31"/>
      <c r="X123" s="31"/>
      <c r="Y123" s="31"/>
      <c r="Z123" s="31"/>
      <c r="AA123" s="31"/>
      <c r="AB123" s="31"/>
      <c r="AC123" s="31"/>
      <c r="AD123" s="31"/>
      <c r="AE123" s="31"/>
    </row>
    <row r="124" spans="1:31" s="2" customFormat="1" ht="16.5" customHeight="1">
      <c r="A124" s="31"/>
      <c r="B124" s="32"/>
      <c r="C124" s="33"/>
      <c r="D124" s="33"/>
      <c r="E124" s="272" t="str">
        <f>E7</f>
        <v>Rekonštrukcia autobusovej zastávky</v>
      </c>
      <c r="F124" s="273"/>
      <c r="G124" s="273"/>
      <c r="H124" s="273"/>
      <c r="I124" s="33"/>
      <c r="J124" s="33"/>
      <c r="K124" s="33"/>
      <c r="L124" s="52"/>
      <c r="S124" s="31"/>
      <c r="T124" s="31"/>
      <c r="U124" s="31"/>
      <c r="V124" s="31"/>
      <c r="W124" s="31"/>
      <c r="X124" s="31"/>
      <c r="Y124" s="31"/>
      <c r="Z124" s="31"/>
      <c r="AA124" s="31"/>
      <c r="AB124" s="31"/>
      <c r="AC124" s="31"/>
      <c r="AD124" s="31"/>
      <c r="AE124" s="31"/>
    </row>
    <row r="125" spans="1:31" s="2" customFormat="1" ht="12" customHeight="1">
      <c r="A125" s="31"/>
      <c r="B125" s="32"/>
      <c r="C125" s="26" t="s">
        <v>89</v>
      </c>
      <c r="D125" s="33"/>
      <c r="E125" s="33"/>
      <c r="F125" s="33"/>
      <c r="G125" s="33"/>
      <c r="H125" s="33"/>
      <c r="I125" s="33"/>
      <c r="J125" s="33"/>
      <c r="K125" s="33"/>
      <c r="L125" s="52"/>
      <c r="S125" s="31"/>
      <c r="T125" s="31"/>
      <c r="U125" s="31"/>
      <c r="V125" s="31"/>
      <c r="W125" s="31"/>
      <c r="X125" s="31"/>
      <c r="Y125" s="31"/>
      <c r="Z125" s="31"/>
      <c r="AA125" s="31"/>
      <c r="AB125" s="31"/>
      <c r="AC125" s="31"/>
      <c r="AD125" s="31"/>
      <c r="AE125" s="31"/>
    </row>
    <row r="126" spans="1:31" s="2" customFormat="1" ht="16.5" customHeight="1">
      <c r="A126" s="31"/>
      <c r="B126" s="32"/>
      <c r="C126" s="33"/>
      <c r="D126" s="33"/>
      <c r="E126" s="243" t="str">
        <f>E9</f>
        <v>02 - Rekonštrukcia - Autobusová zastávka č.1 b</v>
      </c>
      <c r="F126" s="274"/>
      <c r="G126" s="274"/>
      <c r="H126" s="274"/>
      <c r="I126" s="33"/>
      <c r="J126" s="33"/>
      <c r="K126" s="33"/>
      <c r="L126" s="52"/>
      <c r="S126" s="31"/>
      <c r="T126" s="31"/>
      <c r="U126" s="31"/>
      <c r="V126" s="31"/>
      <c r="W126" s="31"/>
      <c r="X126" s="31"/>
      <c r="Y126" s="31"/>
      <c r="Z126" s="31"/>
      <c r="AA126" s="31"/>
      <c r="AB126" s="31"/>
      <c r="AC126" s="31"/>
      <c r="AD126" s="31"/>
      <c r="AE126" s="31"/>
    </row>
    <row r="127" spans="1:31" s="2" customFormat="1" ht="6.95" customHeight="1">
      <c r="A127" s="31"/>
      <c r="B127" s="32"/>
      <c r="C127" s="33"/>
      <c r="D127" s="33"/>
      <c r="E127" s="33"/>
      <c r="F127" s="33"/>
      <c r="G127" s="33"/>
      <c r="H127" s="33"/>
      <c r="I127" s="33"/>
      <c r="J127" s="33"/>
      <c r="K127" s="33"/>
      <c r="L127" s="52"/>
      <c r="S127" s="31"/>
      <c r="T127" s="31"/>
      <c r="U127" s="31"/>
      <c r="V127" s="31"/>
      <c r="W127" s="31"/>
      <c r="X127" s="31"/>
      <c r="Y127" s="31"/>
      <c r="Z127" s="31"/>
      <c r="AA127" s="31"/>
      <c r="AB127" s="31"/>
      <c r="AC127" s="31"/>
      <c r="AD127" s="31"/>
      <c r="AE127" s="31"/>
    </row>
    <row r="128" spans="1:31" s="2" customFormat="1" ht="12" customHeight="1">
      <c r="A128" s="31"/>
      <c r="B128" s="32"/>
      <c r="C128" s="26" t="s">
        <v>18</v>
      </c>
      <c r="D128" s="33"/>
      <c r="E128" s="33"/>
      <c r="F128" s="24" t="str">
        <f>F12</f>
        <v>Veľké Úľany</v>
      </c>
      <c r="G128" s="33"/>
      <c r="H128" s="33"/>
      <c r="I128" s="26" t="s">
        <v>20</v>
      </c>
      <c r="J128" s="67" t="str">
        <f>IF(J12="","",J12)</f>
        <v>16. 5. 2022</v>
      </c>
      <c r="K128" s="33"/>
      <c r="L128" s="52"/>
      <c r="S128" s="31"/>
      <c r="T128" s="31"/>
      <c r="U128" s="31"/>
      <c r="V128" s="31"/>
      <c r="W128" s="31"/>
      <c r="X128" s="31"/>
      <c r="Y128" s="31"/>
      <c r="Z128" s="31"/>
      <c r="AA128" s="31"/>
      <c r="AB128" s="31"/>
      <c r="AC128" s="31"/>
      <c r="AD128" s="31"/>
      <c r="AE128" s="31"/>
    </row>
    <row r="129" spans="1:65" s="2" customFormat="1" ht="6.95" customHeight="1">
      <c r="A129" s="31"/>
      <c r="B129" s="32"/>
      <c r="C129" s="33"/>
      <c r="D129" s="33"/>
      <c r="E129" s="33"/>
      <c r="F129" s="33"/>
      <c r="G129" s="33"/>
      <c r="H129" s="33"/>
      <c r="I129" s="33"/>
      <c r="J129" s="33"/>
      <c r="K129" s="33"/>
      <c r="L129" s="52"/>
      <c r="S129" s="31"/>
      <c r="T129" s="31"/>
      <c r="U129" s="31"/>
      <c r="V129" s="31"/>
      <c r="W129" s="31"/>
      <c r="X129" s="31"/>
      <c r="Y129" s="31"/>
      <c r="Z129" s="31"/>
      <c r="AA129" s="31"/>
      <c r="AB129" s="31"/>
      <c r="AC129" s="31"/>
      <c r="AD129" s="31"/>
      <c r="AE129" s="31"/>
    </row>
    <row r="130" spans="1:65" s="2" customFormat="1" ht="15.2" customHeight="1">
      <c r="A130" s="31"/>
      <c r="B130" s="32"/>
      <c r="C130" s="26" t="s">
        <v>22</v>
      </c>
      <c r="D130" s="33"/>
      <c r="E130" s="33"/>
      <c r="F130" s="24" t="str">
        <f>E15</f>
        <v>Obec Veľké Úľany</v>
      </c>
      <c r="G130" s="33"/>
      <c r="H130" s="33"/>
      <c r="I130" s="26" t="s">
        <v>28</v>
      </c>
      <c r="J130" s="29" t="str">
        <f>E21</f>
        <v>Ing. Pavol Száraz</v>
      </c>
      <c r="K130" s="33"/>
      <c r="L130" s="52"/>
      <c r="S130" s="31"/>
      <c r="T130" s="31"/>
      <c r="U130" s="31"/>
      <c r="V130" s="31"/>
      <c r="W130" s="31"/>
      <c r="X130" s="31"/>
      <c r="Y130" s="31"/>
      <c r="Z130" s="31"/>
      <c r="AA130" s="31"/>
      <c r="AB130" s="31"/>
      <c r="AC130" s="31"/>
      <c r="AD130" s="31"/>
      <c r="AE130" s="31"/>
    </row>
    <row r="131" spans="1:65" s="2" customFormat="1" ht="15.2" customHeight="1">
      <c r="A131" s="31"/>
      <c r="B131" s="32"/>
      <c r="C131" s="26" t="s">
        <v>26</v>
      </c>
      <c r="D131" s="33"/>
      <c r="E131" s="33"/>
      <c r="F131" s="24" t="str">
        <f>IF(E18="","",E18)</f>
        <v>Vyplň údaj</v>
      </c>
      <c r="G131" s="33"/>
      <c r="H131" s="33"/>
      <c r="I131" s="26" t="s">
        <v>32</v>
      </c>
      <c r="J131" s="29" t="str">
        <f>E24</f>
        <v xml:space="preserve"> </v>
      </c>
      <c r="K131" s="33"/>
      <c r="L131" s="52"/>
      <c r="S131" s="31"/>
      <c r="T131" s="31"/>
      <c r="U131" s="31"/>
      <c r="V131" s="31"/>
      <c r="W131" s="31"/>
      <c r="X131" s="31"/>
      <c r="Y131" s="31"/>
      <c r="Z131" s="31"/>
      <c r="AA131" s="31"/>
      <c r="AB131" s="31"/>
      <c r="AC131" s="31"/>
      <c r="AD131" s="31"/>
      <c r="AE131" s="31"/>
    </row>
    <row r="132" spans="1:65" s="2" customFormat="1" ht="10.35" customHeight="1">
      <c r="A132" s="31"/>
      <c r="B132" s="32"/>
      <c r="C132" s="33"/>
      <c r="D132" s="33"/>
      <c r="E132" s="33"/>
      <c r="F132" s="33"/>
      <c r="G132" s="33"/>
      <c r="H132" s="33"/>
      <c r="I132" s="33"/>
      <c r="J132" s="33"/>
      <c r="K132" s="33"/>
      <c r="L132" s="52"/>
      <c r="S132" s="31"/>
      <c r="T132" s="31"/>
      <c r="U132" s="31"/>
      <c r="V132" s="31"/>
      <c r="W132" s="31"/>
      <c r="X132" s="31"/>
      <c r="Y132" s="31"/>
      <c r="Z132" s="31"/>
      <c r="AA132" s="31"/>
      <c r="AB132" s="31"/>
      <c r="AC132" s="31"/>
      <c r="AD132" s="31"/>
      <c r="AE132" s="31"/>
    </row>
    <row r="133" spans="1:65" s="11" customFormat="1" ht="29.25" customHeight="1">
      <c r="A133" s="164"/>
      <c r="B133" s="165"/>
      <c r="C133" s="166" t="s">
        <v>115</v>
      </c>
      <c r="D133" s="167" t="s">
        <v>60</v>
      </c>
      <c r="E133" s="167" t="s">
        <v>56</v>
      </c>
      <c r="F133" s="167" t="s">
        <v>57</v>
      </c>
      <c r="G133" s="167" t="s">
        <v>116</v>
      </c>
      <c r="H133" s="167" t="s">
        <v>117</v>
      </c>
      <c r="I133" s="167" t="s">
        <v>118</v>
      </c>
      <c r="J133" s="168" t="s">
        <v>93</v>
      </c>
      <c r="K133" s="169" t="s">
        <v>119</v>
      </c>
      <c r="L133" s="170"/>
      <c r="M133" s="76" t="s">
        <v>1</v>
      </c>
      <c r="N133" s="77" t="s">
        <v>39</v>
      </c>
      <c r="O133" s="77" t="s">
        <v>120</v>
      </c>
      <c r="P133" s="77" t="s">
        <v>121</v>
      </c>
      <c r="Q133" s="77" t="s">
        <v>122</v>
      </c>
      <c r="R133" s="77" t="s">
        <v>123</v>
      </c>
      <c r="S133" s="77" t="s">
        <v>124</v>
      </c>
      <c r="T133" s="78" t="s">
        <v>125</v>
      </c>
      <c r="U133" s="164"/>
      <c r="V133" s="164"/>
      <c r="W133" s="164"/>
      <c r="X133" s="164"/>
      <c r="Y133" s="164"/>
      <c r="Z133" s="164"/>
      <c r="AA133" s="164"/>
      <c r="AB133" s="164"/>
      <c r="AC133" s="164"/>
      <c r="AD133" s="164"/>
      <c r="AE133" s="164"/>
    </row>
    <row r="134" spans="1:65" s="2" customFormat="1" ht="22.9" customHeight="1">
      <c r="A134" s="31"/>
      <c r="B134" s="32"/>
      <c r="C134" s="83" t="s">
        <v>94</v>
      </c>
      <c r="D134" s="33"/>
      <c r="E134" s="33"/>
      <c r="F134" s="33"/>
      <c r="G134" s="33"/>
      <c r="H134" s="33"/>
      <c r="I134" s="33"/>
      <c r="J134" s="171">
        <f>BK134</f>
        <v>0</v>
      </c>
      <c r="K134" s="33"/>
      <c r="L134" s="36"/>
      <c r="M134" s="79"/>
      <c r="N134" s="172"/>
      <c r="O134" s="80"/>
      <c r="P134" s="173">
        <f>P135+P174+P201</f>
        <v>0</v>
      </c>
      <c r="Q134" s="80"/>
      <c r="R134" s="173">
        <f>R135+R174+R201</f>
        <v>32.177477095589175</v>
      </c>
      <c r="S134" s="80"/>
      <c r="T134" s="174">
        <f>T135+T174+T201</f>
        <v>8.7509999999999994</v>
      </c>
      <c r="U134" s="31"/>
      <c r="V134" s="31"/>
      <c r="W134" s="31"/>
      <c r="X134" s="31"/>
      <c r="Y134" s="31"/>
      <c r="Z134" s="31"/>
      <c r="AA134" s="31"/>
      <c r="AB134" s="31"/>
      <c r="AC134" s="31"/>
      <c r="AD134" s="31"/>
      <c r="AE134" s="31"/>
      <c r="AT134" s="14" t="s">
        <v>74</v>
      </c>
      <c r="AU134" s="14" t="s">
        <v>95</v>
      </c>
      <c r="BK134" s="175">
        <f>BK135+BK174+BK201</f>
        <v>0</v>
      </c>
    </row>
    <row r="135" spans="1:65" s="12" customFormat="1" ht="25.9" customHeight="1">
      <c r="B135" s="176"/>
      <c r="C135" s="177"/>
      <c r="D135" s="178" t="s">
        <v>74</v>
      </c>
      <c r="E135" s="179" t="s">
        <v>126</v>
      </c>
      <c r="F135" s="179" t="s">
        <v>127</v>
      </c>
      <c r="G135" s="177"/>
      <c r="H135" s="177"/>
      <c r="I135" s="180"/>
      <c r="J135" s="181">
        <f>BK135</f>
        <v>0</v>
      </c>
      <c r="K135" s="177"/>
      <c r="L135" s="182"/>
      <c r="M135" s="183"/>
      <c r="N135" s="184"/>
      <c r="O135" s="184"/>
      <c r="P135" s="185">
        <f>P136+P143+P151+P153+P158+P163+P168+P172</f>
        <v>0</v>
      </c>
      <c r="Q135" s="184"/>
      <c r="R135" s="185">
        <f>R136+R143+R151+R153+R158+R163+R168+R172</f>
        <v>30.715333082469371</v>
      </c>
      <c r="S135" s="184"/>
      <c r="T135" s="186">
        <f>T136+T143+T151+T153+T158+T163+T168+T172</f>
        <v>8.75</v>
      </c>
      <c r="AR135" s="187" t="s">
        <v>83</v>
      </c>
      <c r="AT135" s="188" t="s">
        <v>74</v>
      </c>
      <c r="AU135" s="188" t="s">
        <v>75</v>
      </c>
      <c r="AY135" s="187" t="s">
        <v>128</v>
      </c>
      <c r="BK135" s="189">
        <f>BK136+BK143+BK151+BK153+BK158+BK163+BK168+BK172</f>
        <v>0</v>
      </c>
    </row>
    <row r="136" spans="1:65" s="12" customFormat="1" ht="22.9" customHeight="1">
      <c r="B136" s="176"/>
      <c r="C136" s="177"/>
      <c r="D136" s="178" t="s">
        <v>74</v>
      </c>
      <c r="E136" s="190" t="s">
        <v>83</v>
      </c>
      <c r="F136" s="190" t="s">
        <v>129</v>
      </c>
      <c r="G136" s="177"/>
      <c r="H136" s="177"/>
      <c r="I136" s="180"/>
      <c r="J136" s="191">
        <f>BK136</f>
        <v>0</v>
      </c>
      <c r="K136" s="177"/>
      <c r="L136" s="182"/>
      <c r="M136" s="183"/>
      <c r="N136" s="184"/>
      <c r="O136" s="184"/>
      <c r="P136" s="185">
        <f>SUM(P137:P142)</f>
        <v>0</v>
      </c>
      <c r="Q136" s="184"/>
      <c r="R136" s="185">
        <f>SUM(R137:R142)</f>
        <v>0</v>
      </c>
      <c r="S136" s="184"/>
      <c r="T136" s="186">
        <f>SUM(T137:T142)</f>
        <v>8.75</v>
      </c>
      <c r="AR136" s="187" t="s">
        <v>83</v>
      </c>
      <c r="AT136" s="188" t="s">
        <v>74</v>
      </c>
      <c r="AU136" s="188" t="s">
        <v>83</v>
      </c>
      <c r="AY136" s="187" t="s">
        <v>128</v>
      </c>
      <c r="BK136" s="189">
        <f>SUM(BK137:BK142)</f>
        <v>0</v>
      </c>
    </row>
    <row r="137" spans="1:65" s="2" customFormat="1" ht="33" customHeight="1">
      <c r="A137" s="31"/>
      <c r="B137" s="32"/>
      <c r="C137" s="192" t="s">
        <v>83</v>
      </c>
      <c r="D137" s="192" t="s">
        <v>130</v>
      </c>
      <c r="E137" s="193" t="s">
        <v>131</v>
      </c>
      <c r="F137" s="194" t="s">
        <v>132</v>
      </c>
      <c r="G137" s="195" t="s">
        <v>133</v>
      </c>
      <c r="H137" s="196">
        <v>12.5</v>
      </c>
      <c r="I137" s="197"/>
      <c r="J137" s="196">
        <f t="shared" ref="J137:J142" si="0">ROUND(I137*H137,3)</f>
        <v>0</v>
      </c>
      <c r="K137" s="198"/>
      <c r="L137" s="36"/>
      <c r="M137" s="199" t="s">
        <v>1</v>
      </c>
      <c r="N137" s="200" t="s">
        <v>41</v>
      </c>
      <c r="O137" s="72"/>
      <c r="P137" s="201">
        <f t="shared" ref="P137:P142" si="1">O137*H137</f>
        <v>0</v>
      </c>
      <c r="Q137" s="201">
        <v>0</v>
      </c>
      <c r="R137" s="201">
        <f t="shared" ref="R137:R142" si="2">Q137*H137</f>
        <v>0</v>
      </c>
      <c r="S137" s="201">
        <v>0.24</v>
      </c>
      <c r="T137" s="202">
        <f t="shared" ref="T137:T142" si="3">S137*H137</f>
        <v>3</v>
      </c>
      <c r="U137" s="31"/>
      <c r="V137" s="31"/>
      <c r="W137" s="31"/>
      <c r="X137" s="31"/>
      <c r="Y137" s="31"/>
      <c r="Z137" s="31"/>
      <c r="AA137" s="31"/>
      <c r="AB137" s="31"/>
      <c r="AC137" s="31"/>
      <c r="AD137" s="31"/>
      <c r="AE137" s="31"/>
      <c r="AR137" s="203" t="s">
        <v>134</v>
      </c>
      <c r="AT137" s="203" t="s">
        <v>130</v>
      </c>
      <c r="AU137" s="203" t="s">
        <v>135</v>
      </c>
      <c r="AY137" s="14" t="s">
        <v>128</v>
      </c>
      <c r="BE137" s="204">
        <f t="shared" ref="BE137:BE142" si="4">IF(N137="základná",J137,0)</f>
        <v>0</v>
      </c>
      <c r="BF137" s="204">
        <f t="shared" ref="BF137:BF142" si="5">IF(N137="znížená",J137,0)</f>
        <v>0</v>
      </c>
      <c r="BG137" s="204">
        <f t="shared" ref="BG137:BG142" si="6">IF(N137="zákl. prenesená",J137,0)</f>
        <v>0</v>
      </c>
      <c r="BH137" s="204">
        <f t="shared" ref="BH137:BH142" si="7">IF(N137="zníž. prenesená",J137,0)</f>
        <v>0</v>
      </c>
      <c r="BI137" s="204">
        <f t="shared" ref="BI137:BI142" si="8">IF(N137="nulová",J137,0)</f>
        <v>0</v>
      </c>
      <c r="BJ137" s="14" t="s">
        <v>135</v>
      </c>
      <c r="BK137" s="205">
        <f t="shared" ref="BK137:BK142" si="9">ROUND(I137*H137,3)</f>
        <v>0</v>
      </c>
      <c r="BL137" s="14" t="s">
        <v>134</v>
      </c>
      <c r="BM137" s="203" t="s">
        <v>136</v>
      </c>
    </row>
    <row r="138" spans="1:65" s="2" customFormat="1" ht="33" customHeight="1">
      <c r="A138" s="31"/>
      <c r="B138" s="32"/>
      <c r="C138" s="192" t="s">
        <v>135</v>
      </c>
      <c r="D138" s="192" t="s">
        <v>130</v>
      </c>
      <c r="E138" s="193" t="s">
        <v>137</v>
      </c>
      <c r="F138" s="194" t="s">
        <v>138</v>
      </c>
      <c r="G138" s="195" t="s">
        <v>133</v>
      </c>
      <c r="H138" s="196">
        <v>12.5</v>
      </c>
      <c r="I138" s="197"/>
      <c r="J138" s="196">
        <f t="shared" si="0"/>
        <v>0</v>
      </c>
      <c r="K138" s="198"/>
      <c r="L138" s="36"/>
      <c r="M138" s="199" t="s">
        <v>1</v>
      </c>
      <c r="N138" s="200" t="s">
        <v>41</v>
      </c>
      <c r="O138" s="72"/>
      <c r="P138" s="201">
        <f t="shared" si="1"/>
        <v>0</v>
      </c>
      <c r="Q138" s="201">
        <v>0</v>
      </c>
      <c r="R138" s="201">
        <f t="shared" si="2"/>
        <v>0</v>
      </c>
      <c r="S138" s="201">
        <v>0.23499999999999999</v>
      </c>
      <c r="T138" s="202">
        <f t="shared" si="3"/>
        <v>2.9375</v>
      </c>
      <c r="U138" s="31"/>
      <c r="V138" s="31"/>
      <c r="W138" s="31"/>
      <c r="X138" s="31"/>
      <c r="Y138" s="31"/>
      <c r="Z138" s="31"/>
      <c r="AA138" s="31"/>
      <c r="AB138" s="31"/>
      <c r="AC138" s="31"/>
      <c r="AD138" s="31"/>
      <c r="AE138" s="31"/>
      <c r="AR138" s="203" t="s">
        <v>134</v>
      </c>
      <c r="AT138" s="203" t="s">
        <v>130</v>
      </c>
      <c r="AU138" s="203" t="s">
        <v>135</v>
      </c>
      <c r="AY138" s="14" t="s">
        <v>128</v>
      </c>
      <c r="BE138" s="204">
        <f t="shared" si="4"/>
        <v>0</v>
      </c>
      <c r="BF138" s="204">
        <f t="shared" si="5"/>
        <v>0</v>
      </c>
      <c r="BG138" s="204">
        <f t="shared" si="6"/>
        <v>0</v>
      </c>
      <c r="BH138" s="204">
        <f t="shared" si="7"/>
        <v>0</v>
      </c>
      <c r="BI138" s="204">
        <f t="shared" si="8"/>
        <v>0</v>
      </c>
      <c r="BJ138" s="14" t="s">
        <v>135</v>
      </c>
      <c r="BK138" s="205">
        <f t="shared" si="9"/>
        <v>0</v>
      </c>
      <c r="BL138" s="14" t="s">
        <v>134</v>
      </c>
      <c r="BM138" s="203" t="s">
        <v>139</v>
      </c>
    </row>
    <row r="139" spans="1:65" s="2" customFormat="1" ht="33" customHeight="1">
      <c r="A139" s="31"/>
      <c r="B139" s="32"/>
      <c r="C139" s="192" t="s">
        <v>140</v>
      </c>
      <c r="D139" s="192" t="s">
        <v>130</v>
      </c>
      <c r="E139" s="193" t="s">
        <v>141</v>
      </c>
      <c r="F139" s="194" t="s">
        <v>142</v>
      </c>
      <c r="G139" s="195" t="s">
        <v>133</v>
      </c>
      <c r="H139" s="196">
        <v>12.5</v>
      </c>
      <c r="I139" s="197"/>
      <c r="J139" s="196">
        <f t="shared" si="0"/>
        <v>0</v>
      </c>
      <c r="K139" s="198"/>
      <c r="L139" s="36"/>
      <c r="M139" s="199" t="s">
        <v>1</v>
      </c>
      <c r="N139" s="200" t="s">
        <v>41</v>
      </c>
      <c r="O139" s="72"/>
      <c r="P139" s="201">
        <f t="shared" si="1"/>
        <v>0</v>
      </c>
      <c r="Q139" s="201">
        <v>0</v>
      </c>
      <c r="R139" s="201">
        <f t="shared" si="2"/>
        <v>0</v>
      </c>
      <c r="S139" s="201">
        <v>0.22500000000000001</v>
      </c>
      <c r="T139" s="202">
        <f t="shared" si="3"/>
        <v>2.8125</v>
      </c>
      <c r="U139" s="31"/>
      <c r="V139" s="31"/>
      <c r="W139" s="31"/>
      <c r="X139" s="31"/>
      <c r="Y139" s="31"/>
      <c r="Z139" s="31"/>
      <c r="AA139" s="31"/>
      <c r="AB139" s="31"/>
      <c r="AC139" s="31"/>
      <c r="AD139" s="31"/>
      <c r="AE139" s="31"/>
      <c r="AR139" s="203" t="s">
        <v>134</v>
      </c>
      <c r="AT139" s="203" t="s">
        <v>130</v>
      </c>
      <c r="AU139" s="203" t="s">
        <v>135</v>
      </c>
      <c r="AY139" s="14" t="s">
        <v>128</v>
      </c>
      <c r="BE139" s="204">
        <f t="shared" si="4"/>
        <v>0</v>
      </c>
      <c r="BF139" s="204">
        <f t="shared" si="5"/>
        <v>0</v>
      </c>
      <c r="BG139" s="204">
        <f t="shared" si="6"/>
        <v>0</v>
      </c>
      <c r="BH139" s="204">
        <f t="shared" si="7"/>
        <v>0</v>
      </c>
      <c r="BI139" s="204">
        <f t="shared" si="8"/>
        <v>0</v>
      </c>
      <c r="BJ139" s="14" t="s">
        <v>135</v>
      </c>
      <c r="BK139" s="205">
        <f t="shared" si="9"/>
        <v>0</v>
      </c>
      <c r="BL139" s="14" t="s">
        <v>134</v>
      </c>
      <c r="BM139" s="203" t="s">
        <v>143</v>
      </c>
    </row>
    <row r="140" spans="1:65" s="2" customFormat="1" ht="21.75" customHeight="1">
      <c r="A140" s="31"/>
      <c r="B140" s="32"/>
      <c r="C140" s="192" t="s">
        <v>134</v>
      </c>
      <c r="D140" s="192" t="s">
        <v>130</v>
      </c>
      <c r="E140" s="193" t="s">
        <v>144</v>
      </c>
      <c r="F140" s="194" t="s">
        <v>145</v>
      </c>
      <c r="G140" s="195" t="s">
        <v>146</v>
      </c>
      <c r="H140" s="196">
        <v>3.3580000000000001</v>
      </c>
      <c r="I140" s="197"/>
      <c r="J140" s="196">
        <f t="shared" si="0"/>
        <v>0</v>
      </c>
      <c r="K140" s="198"/>
      <c r="L140" s="36"/>
      <c r="M140" s="199" t="s">
        <v>1</v>
      </c>
      <c r="N140" s="200" t="s">
        <v>41</v>
      </c>
      <c r="O140" s="72"/>
      <c r="P140" s="201">
        <f t="shared" si="1"/>
        <v>0</v>
      </c>
      <c r="Q140" s="201">
        <v>0</v>
      </c>
      <c r="R140" s="201">
        <f t="shared" si="2"/>
        <v>0</v>
      </c>
      <c r="S140" s="201">
        <v>0</v>
      </c>
      <c r="T140" s="202">
        <f t="shared" si="3"/>
        <v>0</v>
      </c>
      <c r="U140" s="31"/>
      <c r="V140" s="31"/>
      <c r="W140" s="31"/>
      <c r="X140" s="31"/>
      <c r="Y140" s="31"/>
      <c r="Z140" s="31"/>
      <c r="AA140" s="31"/>
      <c r="AB140" s="31"/>
      <c r="AC140" s="31"/>
      <c r="AD140" s="31"/>
      <c r="AE140" s="31"/>
      <c r="AR140" s="203" t="s">
        <v>134</v>
      </c>
      <c r="AT140" s="203" t="s">
        <v>130</v>
      </c>
      <c r="AU140" s="203" t="s">
        <v>135</v>
      </c>
      <c r="AY140" s="14" t="s">
        <v>128</v>
      </c>
      <c r="BE140" s="204">
        <f t="shared" si="4"/>
        <v>0</v>
      </c>
      <c r="BF140" s="204">
        <f t="shared" si="5"/>
        <v>0</v>
      </c>
      <c r="BG140" s="204">
        <f t="shared" si="6"/>
        <v>0</v>
      </c>
      <c r="BH140" s="204">
        <f t="shared" si="7"/>
        <v>0</v>
      </c>
      <c r="BI140" s="204">
        <f t="shared" si="8"/>
        <v>0</v>
      </c>
      <c r="BJ140" s="14" t="s">
        <v>135</v>
      </c>
      <c r="BK140" s="205">
        <f t="shared" si="9"/>
        <v>0</v>
      </c>
      <c r="BL140" s="14" t="s">
        <v>134</v>
      </c>
      <c r="BM140" s="203" t="s">
        <v>147</v>
      </c>
    </row>
    <row r="141" spans="1:65" s="2" customFormat="1" ht="33" customHeight="1">
      <c r="A141" s="31"/>
      <c r="B141" s="32"/>
      <c r="C141" s="192" t="s">
        <v>148</v>
      </c>
      <c r="D141" s="192" t="s">
        <v>130</v>
      </c>
      <c r="E141" s="193" t="s">
        <v>149</v>
      </c>
      <c r="F141" s="194" t="s">
        <v>150</v>
      </c>
      <c r="G141" s="195" t="s">
        <v>146</v>
      </c>
      <c r="H141" s="196">
        <v>3.3580000000000001</v>
      </c>
      <c r="I141" s="197"/>
      <c r="J141" s="196">
        <f t="shared" si="0"/>
        <v>0</v>
      </c>
      <c r="K141" s="198"/>
      <c r="L141" s="36"/>
      <c r="M141" s="199" t="s">
        <v>1</v>
      </c>
      <c r="N141" s="200" t="s">
        <v>41</v>
      </c>
      <c r="O141" s="72"/>
      <c r="P141" s="201">
        <f t="shared" si="1"/>
        <v>0</v>
      </c>
      <c r="Q141" s="201">
        <v>0</v>
      </c>
      <c r="R141" s="201">
        <f t="shared" si="2"/>
        <v>0</v>
      </c>
      <c r="S141" s="201">
        <v>0</v>
      </c>
      <c r="T141" s="202">
        <f t="shared" si="3"/>
        <v>0</v>
      </c>
      <c r="U141" s="31"/>
      <c r="V141" s="31"/>
      <c r="W141" s="31"/>
      <c r="X141" s="31"/>
      <c r="Y141" s="31"/>
      <c r="Z141" s="31"/>
      <c r="AA141" s="31"/>
      <c r="AB141" s="31"/>
      <c r="AC141" s="31"/>
      <c r="AD141" s="31"/>
      <c r="AE141" s="31"/>
      <c r="AR141" s="203" t="s">
        <v>134</v>
      </c>
      <c r="AT141" s="203" t="s">
        <v>130</v>
      </c>
      <c r="AU141" s="203" t="s">
        <v>135</v>
      </c>
      <c r="AY141" s="14" t="s">
        <v>128</v>
      </c>
      <c r="BE141" s="204">
        <f t="shared" si="4"/>
        <v>0</v>
      </c>
      <c r="BF141" s="204">
        <f t="shared" si="5"/>
        <v>0</v>
      </c>
      <c r="BG141" s="204">
        <f t="shared" si="6"/>
        <v>0</v>
      </c>
      <c r="BH141" s="204">
        <f t="shared" si="7"/>
        <v>0</v>
      </c>
      <c r="BI141" s="204">
        <f t="shared" si="8"/>
        <v>0</v>
      </c>
      <c r="BJ141" s="14" t="s">
        <v>135</v>
      </c>
      <c r="BK141" s="205">
        <f t="shared" si="9"/>
        <v>0</v>
      </c>
      <c r="BL141" s="14" t="s">
        <v>134</v>
      </c>
      <c r="BM141" s="203" t="s">
        <v>151</v>
      </c>
    </row>
    <row r="142" spans="1:65" s="2" customFormat="1" ht="16.5" customHeight="1">
      <c r="A142" s="31"/>
      <c r="B142" s="32"/>
      <c r="C142" s="192" t="s">
        <v>152</v>
      </c>
      <c r="D142" s="192" t="s">
        <v>130</v>
      </c>
      <c r="E142" s="193" t="s">
        <v>153</v>
      </c>
      <c r="F142" s="194" t="s">
        <v>154</v>
      </c>
      <c r="G142" s="195" t="s">
        <v>146</v>
      </c>
      <c r="H142" s="196">
        <v>3.3580000000000001</v>
      </c>
      <c r="I142" s="197"/>
      <c r="J142" s="196">
        <f t="shared" si="0"/>
        <v>0</v>
      </c>
      <c r="K142" s="198"/>
      <c r="L142" s="36"/>
      <c r="M142" s="199" t="s">
        <v>1</v>
      </c>
      <c r="N142" s="200" t="s">
        <v>41</v>
      </c>
      <c r="O142" s="72"/>
      <c r="P142" s="201">
        <f t="shared" si="1"/>
        <v>0</v>
      </c>
      <c r="Q142" s="201">
        <v>0</v>
      </c>
      <c r="R142" s="201">
        <f t="shared" si="2"/>
        <v>0</v>
      </c>
      <c r="S142" s="201">
        <v>0</v>
      </c>
      <c r="T142" s="202">
        <f t="shared" si="3"/>
        <v>0</v>
      </c>
      <c r="U142" s="31"/>
      <c r="V142" s="31"/>
      <c r="W142" s="31"/>
      <c r="X142" s="31"/>
      <c r="Y142" s="31"/>
      <c r="Z142" s="31"/>
      <c r="AA142" s="31"/>
      <c r="AB142" s="31"/>
      <c r="AC142" s="31"/>
      <c r="AD142" s="31"/>
      <c r="AE142" s="31"/>
      <c r="AR142" s="203" t="s">
        <v>134</v>
      </c>
      <c r="AT142" s="203" t="s">
        <v>130</v>
      </c>
      <c r="AU142" s="203" t="s">
        <v>135</v>
      </c>
      <c r="AY142" s="14" t="s">
        <v>128</v>
      </c>
      <c r="BE142" s="204">
        <f t="shared" si="4"/>
        <v>0</v>
      </c>
      <c r="BF142" s="204">
        <f t="shared" si="5"/>
        <v>0</v>
      </c>
      <c r="BG142" s="204">
        <f t="shared" si="6"/>
        <v>0</v>
      </c>
      <c r="BH142" s="204">
        <f t="shared" si="7"/>
        <v>0</v>
      </c>
      <c r="BI142" s="204">
        <f t="shared" si="8"/>
        <v>0</v>
      </c>
      <c r="BJ142" s="14" t="s">
        <v>135</v>
      </c>
      <c r="BK142" s="205">
        <f t="shared" si="9"/>
        <v>0</v>
      </c>
      <c r="BL142" s="14" t="s">
        <v>134</v>
      </c>
      <c r="BM142" s="203" t="s">
        <v>155</v>
      </c>
    </row>
    <row r="143" spans="1:65" s="12" customFormat="1" ht="22.9" customHeight="1">
      <c r="B143" s="176"/>
      <c r="C143" s="177"/>
      <c r="D143" s="178" t="s">
        <v>74</v>
      </c>
      <c r="E143" s="190" t="s">
        <v>135</v>
      </c>
      <c r="F143" s="190" t="s">
        <v>156</v>
      </c>
      <c r="G143" s="177"/>
      <c r="H143" s="177"/>
      <c r="I143" s="180"/>
      <c r="J143" s="191">
        <f>BK143</f>
        <v>0</v>
      </c>
      <c r="K143" s="177"/>
      <c r="L143" s="182"/>
      <c r="M143" s="183"/>
      <c r="N143" s="184"/>
      <c r="O143" s="184"/>
      <c r="P143" s="185">
        <f>SUM(P144:P150)</f>
        <v>0</v>
      </c>
      <c r="Q143" s="184"/>
      <c r="R143" s="185">
        <f>SUM(R144:R150)</f>
        <v>12.66113406</v>
      </c>
      <c r="S143" s="184"/>
      <c r="T143" s="186">
        <f>SUM(T144:T150)</f>
        <v>0</v>
      </c>
      <c r="AR143" s="187" t="s">
        <v>83</v>
      </c>
      <c r="AT143" s="188" t="s">
        <v>74</v>
      </c>
      <c r="AU143" s="188" t="s">
        <v>83</v>
      </c>
      <c r="AY143" s="187" t="s">
        <v>128</v>
      </c>
      <c r="BK143" s="189">
        <f>SUM(BK144:BK150)</f>
        <v>0</v>
      </c>
    </row>
    <row r="144" spans="1:65" s="2" customFormat="1" ht="16.5" customHeight="1">
      <c r="A144" s="31"/>
      <c r="B144" s="32"/>
      <c r="C144" s="192" t="s">
        <v>157</v>
      </c>
      <c r="D144" s="192" t="s">
        <v>130</v>
      </c>
      <c r="E144" s="193" t="s">
        <v>158</v>
      </c>
      <c r="F144" s="194" t="s">
        <v>159</v>
      </c>
      <c r="G144" s="195" t="s">
        <v>146</v>
      </c>
      <c r="H144" s="196">
        <v>1.377</v>
      </c>
      <c r="I144" s="197"/>
      <c r="J144" s="196">
        <f t="shared" ref="J144:J150" si="10">ROUND(I144*H144,3)</f>
        <v>0</v>
      </c>
      <c r="K144" s="198"/>
      <c r="L144" s="36"/>
      <c r="M144" s="199" t="s">
        <v>1</v>
      </c>
      <c r="N144" s="200" t="s">
        <v>41</v>
      </c>
      <c r="O144" s="72"/>
      <c r="P144" s="201">
        <f t="shared" ref="P144:P150" si="11">O144*H144</f>
        <v>0</v>
      </c>
      <c r="Q144" s="201">
        <v>2.0663999999999998</v>
      </c>
      <c r="R144" s="201">
        <f t="shared" ref="R144:R150" si="12">Q144*H144</f>
        <v>2.8454327999999998</v>
      </c>
      <c r="S144" s="201">
        <v>0</v>
      </c>
      <c r="T144" s="202">
        <f t="shared" ref="T144:T150" si="13">S144*H144</f>
        <v>0</v>
      </c>
      <c r="U144" s="31"/>
      <c r="V144" s="31"/>
      <c r="W144" s="31"/>
      <c r="X144" s="31"/>
      <c r="Y144" s="31"/>
      <c r="Z144" s="31"/>
      <c r="AA144" s="31"/>
      <c r="AB144" s="31"/>
      <c r="AC144" s="31"/>
      <c r="AD144" s="31"/>
      <c r="AE144" s="31"/>
      <c r="AR144" s="203" t="s">
        <v>134</v>
      </c>
      <c r="AT144" s="203" t="s">
        <v>130</v>
      </c>
      <c r="AU144" s="203" t="s">
        <v>135</v>
      </c>
      <c r="AY144" s="14" t="s">
        <v>128</v>
      </c>
      <c r="BE144" s="204">
        <f t="shared" ref="BE144:BE150" si="14">IF(N144="základná",J144,0)</f>
        <v>0</v>
      </c>
      <c r="BF144" s="204">
        <f t="shared" ref="BF144:BF150" si="15">IF(N144="znížená",J144,0)</f>
        <v>0</v>
      </c>
      <c r="BG144" s="204">
        <f t="shared" ref="BG144:BG150" si="16">IF(N144="zákl. prenesená",J144,0)</f>
        <v>0</v>
      </c>
      <c r="BH144" s="204">
        <f t="shared" ref="BH144:BH150" si="17">IF(N144="zníž. prenesená",J144,0)</f>
        <v>0</v>
      </c>
      <c r="BI144" s="204">
        <f t="shared" ref="BI144:BI150" si="18">IF(N144="nulová",J144,0)</f>
        <v>0</v>
      </c>
      <c r="BJ144" s="14" t="s">
        <v>135</v>
      </c>
      <c r="BK144" s="205">
        <f t="shared" ref="BK144:BK150" si="19">ROUND(I144*H144,3)</f>
        <v>0</v>
      </c>
      <c r="BL144" s="14" t="s">
        <v>134</v>
      </c>
      <c r="BM144" s="203" t="s">
        <v>160</v>
      </c>
    </row>
    <row r="145" spans="1:65" s="2" customFormat="1" ht="24.2" customHeight="1">
      <c r="A145" s="31"/>
      <c r="B145" s="32"/>
      <c r="C145" s="192" t="s">
        <v>161</v>
      </c>
      <c r="D145" s="192" t="s">
        <v>130</v>
      </c>
      <c r="E145" s="193" t="s">
        <v>162</v>
      </c>
      <c r="F145" s="194" t="s">
        <v>163</v>
      </c>
      <c r="G145" s="195" t="s">
        <v>146</v>
      </c>
      <c r="H145" s="196">
        <v>1.3680000000000001</v>
      </c>
      <c r="I145" s="197"/>
      <c r="J145" s="196">
        <f t="shared" si="10"/>
        <v>0</v>
      </c>
      <c r="K145" s="198"/>
      <c r="L145" s="36"/>
      <c r="M145" s="199" t="s">
        <v>1</v>
      </c>
      <c r="N145" s="200" t="s">
        <v>41</v>
      </c>
      <c r="O145" s="72"/>
      <c r="P145" s="201">
        <f t="shared" si="11"/>
        <v>0</v>
      </c>
      <c r="Q145" s="201">
        <v>2.4157199999999999</v>
      </c>
      <c r="R145" s="201">
        <f t="shared" si="12"/>
        <v>3.30470496</v>
      </c>
      <c r="S145" s="201">
        <v>0</v>
      </c>
      <c r="T145" s="202">
        <f t="shared" si="13"/>
        <v>0</v>
      </c>
      <c r="U145" s="31"/>
      <c r="V145" s="31"/>
      <c r="W145" s="31"/>
      <c r="X145" s="31"/>
      <c r="Y145" s="31"/>
      <c r="Z145" s="31"/>
      <c r="AA145" s="31"/>
      <c r="AB145" s="31"/>
      <c r="AC145" s="31"/>
      <c r="AD145" s="31"/>
      <c r="AE145" s="31"/>
      <c r="AR145" s="203" t="s">
        <v>134</v>
      </c>
      <c r="AT145" s="203" t="s">
        <v>130</v>
      </c>
      <c r="AU145" s="203" t="s">
        <v>135</v>
      </c>
      <c r="AY145" s="14" t="s">
        <v>128</v>
      </c>
      <c r="BE145" s="204">
        <f t="shared" si="14"/>
        <v>0</v>
      </c>
      <c r="BF145" s="204">
        <f t="shared" si="15"/>
        <v>0</v>
      </c>
      <c r="BG145" s="204">
        <f t="shared" si="16"/>
        <v>0</v>
      </c>
      <c r="BH145" s="204">
        <f t="shared" si="17"/>
        <v>0</v>
      </c>
      <c r="BI145" s="204">
        <f t="shared" si="18"/>
        <v>0</v>
      </c>
      <c r="BJ145" s="14" t="s">
        <v>135</v>
      </c>
      <c r="BK145" s="205">
        <f t="shared" si="19"/>
        <v>0</v>
      </c>
      <c r="BL145" s="14" t="s">
        <v>134</v>
      </c>
      <c r="BM145" s="203" t="s">
        <v>164</v>
      </c>
    </row>
    <row r="146" spans="1:65" s="2" customFormat="1" ht="24.2" customHeight="1">
      <c r="A146" s="31"/>
      <c r="B146" s="32"/>
      <c r="C146" s="192" t="s">
        <v>165</v>
      </c>
      <c r="D146" s="192" t="s">
        <v>130</v>
      </c>
      <c r="E146" s="193" t="s">
        <v>166</v>
      </c>
      <c r="F146" s="194" t="s">
        <v>167</v>
      </c>
      <c r="G146" s="195" t="s">
        <v>133</v>
      </c>
      <c r="H146" s="196">
        <v>2.19</v>
      </c>
      <c r="I146" s="197"/>
      <c r="J146" s="196">
        <f t="shared" si="10"/>
        <v>0</v>
      </c>
      <c r="K146" s="198"/>
      <c r="L146" s="36"/>
      <c r="M146" s="199" t="s">
        <v>1</v>
      </c>
      <c r="N146" s="200" t="s">
        <v>41</v>
      </c>
      <c r="O146" s="72"/>
      <c r="P146" s="201">
        <f t="shared" si="11"/>
        <v>0</v>
      </c>
      <c r="Q146" s="201">
        <v>4.0699999999999998E-3</v>
      </c>
      <c r="R146" s="201">
        <f t="shared" si="12"/>
        <v>8.913299999999999E-3</v>
      </c>
      <c r="S146" s="201">
        <v>0</v>
      </c>
      <c r="T146" s="202">
        <f t="shared" si="13"/>
        <v>0</v>
      </c>
      <c r="U146" s="31"/>
      <c r="V146" s="31"/>
      <c r="W146" s="31"/>
      <c r="X146" s="31"/>
      <c r="Y146" s="31"/>
      <c r="Z146" s="31"/>
      <c r="AA146" s="31"/>
      <c r="AB146" s="31"/>
      <c r="AC146" s="31"/>
      <c r="AD146" s="31"/>
      <c r="AE146" s="31"/>
      <c r="AR146" s="203" t="s">
        <v>134</v>
      </c>
      <c r="AT146" s="203" t="s">
        <v>130</v>
      </c>
      <c r="AU146" s="203" t="s">
        <v>135</v>
      </c>
      <c r="AY146" s="14" t="s">
        <v>128</v>
      </c>
      <c r="BE146" s="204">
        <f t="shared" si="14"/>
        <v>0</v>
      </c>
      <c r="BF146" s="204">
        <f t="shared" si="15"/>
        <v>0</v>
      </c>
      <c r="BG146" s="204">
        <f t="shared" si="16"/>
        <v>0</v>
      </c>
      <c r="BH146" s="204">
        <f t="shared" si="17"/>
        <v>0</v>
      </c>
      <c r="BI146" s="204">
        <f t="shared" si="18"/>
        <v>0</v>
      </c>
      <c r="BJ146" s="14" t="s">
        <v>135</v>
      </c>
      <c r="BK146" s="205">
        <f t="shared" si="19"/>
        <v>0</v>
      </c>
      <c r="BL146" s="14" t="s">
        <v>134</v>
      </c>
      <c r="BM146" s="203" t="s">
        <v>168</v>
      </c>
    </row>
    <row r="147" spans="1:65" s="2" customFormat="1" ht="24.2" customHeight="1">
      <c r="A147" s="31"/>
      <c r="B147" s="32"/>
      <c r="C147" s="192" t="s">
        <v>169</v>
      </c>
      <c r="D147" s="192" t="s">
        <v>130</v>
      </c>
      <c r="E147" s="193" t="s">
        <v>170</v>
      </c>
      <c r="F147" s="194" t="s">
        <v>171</v>
      </c>
      <c r="G147" s="195" t="s">
        <v>133</v>
      </c>
      <c r="H147" s="196">
        <v>2.19</v>
      </c>
      <c r="I147" s="197"/>
      <c r="J147" s="196">
        <f t="shared" si="10"/>
        <v>0</v>
      </c>
      <c r="K147" s="198"/>
      <c r="L147" s="36"/>
      <c r="M147" s="199" t="s">
        <v>1</v>
      </c>
      <c r="N147" s="200" t="s">
        <v>41</v>
      </c>
      <c r="O147" s="72"/>
      <c r="P147" s="201">
        <f t="shared" si="11"/>
        <v>0</v>
      </c>
      <c r="Q147" s="201">
        <v>0</v>
      </c>
      <c r="R147" s="201">
        <f t="shared" si="12"/>
        <v>0</v>
      </c>
      <c r="S147" s="201">
        <v>0</v>
      </c>
      <c r="T147" s="202">
        <f t="shared" si="13"/>
        <v>0</v>
      </c>
      <c r="U147" s="31"/>
      <c r="V147" s="31"/>
      <c r="W147" s="31"/>
      <c r="X147" s="31"/>
      <c r="Y147" s="31"/>
      <c r="Z147" s="31"/>
      <c r="AA147" s="31"/>
      <c r="AB147" s="31"/>
      <c r="AC147" s="31"/>
      <c r="AD147" s="31"/>
      <c r="AE147" s="31"/>
      <c r="AR147" s="203" t="s">
        <v>134</v>
      </c>
      <c r="AT147" s="203" t="s">
        <v>130</v>
      </c>
      <c r="AU147" s="203" t="s">
        <v>135</v>
      </c>
      <c r="AY147" s="14" t="s">
        <v>128</v>
      </c>
      <c r="BE147" s="204">
        <f t="shared" si="14"/>
        <v>0</v>
      </c>
      <c r="BF147" s="204">
        <f t="shared" si="15"/>
        <v>0</v>
      </c>
      <c r="BG147" s="204">
        <f t="shared" si="16"/>
        <v>0</v>
      </c>
      <c r="BH147" s="204">
        <f t="shared" si="17"/>
        <v>0</v>
      </c>
      <c r="BI147" s="204">
        <f t="shared" si="18"/>
        <v>0</v>
      </c>
      <c r="BJ147" s="14" t="s">
        <v>135</v>
      </c>
      <c r="BK147" s="205">
        <f t="shared" si="19"/>
        <v>0</v>
      </c>
      <c r="BL147" s="14" t="s">
        <v>134</v>
      </c>
      <c r="BM147" s="203" t="s">
        <v>172</v>
      </c>
    </row>
    <row r="148" spans="1:65" s="2" customFormat="1" ht="16.5" customHeight="1">
      <c r="A148" s="31"/>
      <c r="B148" s="32"/>
      <c r="C148" s="192" t="s">
        <v>173</v>
      </c>
      <c r="D148" s="192" t="s">
        <v>130</v>
      </c>
      <c r="E148" s="193" t="s">
        <v>174</v>
      </c>
      <c r="F148" s="194" t="s">
        <v>175</v>
      </c>
      <c r="G148" s="195" t="s">
        <v>176</v>
      </c>
      <c r="H148" s="196">
        <v>0.3</v>
      </c>
      <c r="I148" s="197"/>
      <c r="J148" s="196">
        <f t="shared" si="10"/>
        <v>0</v>
      </c>
      <c r="K148" s="198"/>
      <c r="L148" s="36"/>
      <c r="M148" s="199" t="s">
        <v>1</v>
      </c>
      <c r="N148" s="200" t="s">
        <v>41</v>
      </c>
      <c r="O148" s="72"/>
      <c r="P148" s="201">
        <f t="shared" si="11"/>
        <v>0</v>
      </c>
      <c r="Q148" s="201">
        <v>1.20296</v>
      </c>
      <c r="R148" s="201">
        <f t="shared" si="12"/>
        <v>0.36088799999999999</v>
      </c>
      <c r="S148" s="201">
        <v>0</v>
      </c>
      <c r="T148" s="202">
        <f t="shared" si="13"/>
        <v>0</v>
      </c>
      <c r="U148" s="31"/>
      <c r="V148" s="31"/>
      <c r="W148" s="31"/>
      <c r="X148" s="31"/>
      <c r="Y148" s="31"/>
      <c r="Z148" s="31"/>
      <c r="AA148" s="31"/>
      <c r="AB148" s="31"/>
      <c r="AC148" s="31"/>
      <c r="AD148" s="31"/>
      <c r="AE148" s="31"/>
      <c r="AR148" s="203" t="s">
        <v>134</v>
      </c>
      <c r="AT148" s="203" t="s">
        <v>130</v>
      </c>
      <c r="AU148" s="203" t="s">
        <v>135</v>
      </c>
      <c r="AY148" s="14" t="s">
        <v>128</v>
      </c>
      <c r="BE148" s="204">
        <f t="shared" si="14"/>
        <v>0</v>
      </c>
      <c r="BF148" s="204">
        <f t="shared" si="15"/>
        <v>0</v>
      </c>
      <c r="BG148" s="204">
        <f t="shared" si="16"/>
        <v>0</v>
      </c>
      <c r="BH148" s="204">
        <f t="shared" si="17"/>
        <v>0</v>
      </c>
      <c r="BI148" s="204">
        <f t="shared" si="18"/>
        <v>0</v>
      </c>
      <c r="BJ148" s="14" t="s">
        <v>135</v>
      </c>
      <c r="BK148" s="205">
        <f t="shared" si="19"/>
        <v>0</v>
      </c>
      <c r="BL148" s="14" t="s">
        <v>134</v>
      </c>
      <c r="BM148" s="203" t="s">
        <v>177</v>
      </c>
    </row>
    <row r="149" spans="1:65" s="2" customFormat="1" ht="24.2" customHeight="1">
      <c r="A149" s="31"/>
      <c r="B149" s="32"/>
      <c r="C149" s="192" t="s">
        <v>178</v>
      </c>
      <c r="D149" s="192" t="s">
        <v>130</v>
      </c>
      <c r="E149" s="193" t="s">
        <v>179</v>
      </c>
      <c r="F149" s="194" t="s">
        <v>180</v>
      </c>
      <c r="G149" s="195" t="s">
        <v>146</v>
      </c>
      <c r="H149" s="196">
        <v>2.5</v>
      </c>
      <c r="I149" s="197"/>
      <c r="J149" s="196">
        <f t="shared" si="10"/>
        <v>0</v>
      </c>
      <c r="K149" s="198"/>
      <c r="L149" s="36"/>
      <c r="M149" s="199" t="s">
        <v>1</v>
      </c>
      <c r="N149" s="200" t="s">
        <v>41</v>
      </c>
      <c r="O149" s="72"/>
      <c r="P149" s="201">
        <f t="shared" si="11"/>
        <v>0</v>
      </c>
      <c r="Q149" s="201">
        <v>2.4157199999999999</v>
      </c>
      <c r="R149" s="201">
        <f t="shared" si="12"/>
        <v>6.0392999999999999</v>
      </c>
      <c r="S149" s="201">
        <v>0</v>
      </c>
      <c r="T149" s="202">
        <f t="shared" si="13"/>
        <v>0</v>
      </c>
      <c r="U149" s="31"/>
      <c r="V149" s="31"/>
      <c r="W149" s="31"/>
      <c r="X149" s="31"/>
      <c r="Y149" s="31"/>
      <c r="Z149" s="31"/>
      <c r="AA149" s="31"/>
      <c r="AB149" s="31"/>
      <c r="AC149" s="31"/>
      <c r="AD149" s="31"/>
      <c r="AE149" s="31"/>
      <c r="AR149" s="203" t="s">
        <v>134</v>
      </c>
      <c r="AT149" s="203" t="s">
        <v>130</v>
      </c>
      <c r="AU149" s="203" t="s">
        <v>135</v>
      </c>
      <c r="AY149" s="14" t="s">
        <v>128</v>
      </c>
      <c r="BE149" s="204">
        <f t="shared" si="14"/>
        <v>0</v>
      </c>
      <c r="BF149" s="204">
        <f t="shared" si="15"/>
        <v>0</v>
      </c>
      <c r="BG149" s="204">
        <f t="shared" si="16"/>
        <v>0</v>
      </c>
      <c r="BH149" s="204">
        <f t="shared" si="17"/>
        <v>0</v>
      </c>
      <c r="BI149" s="204">
        <f t="shared" si="18"/>
        <v>0</v>
      </c>
      <c r="BJ149" s="14" t="s">
        <v>135</v>
      </c>
      <c r="BK149" s="205">
        <f t="shared" si="19"/>
        <v>0</v>
      </c>
      <c r="BL149" s="14" t="s">
        <v>134</v>
      </c>
      <c r="BM149" s="203" t="s">
        <v>181</v>
      </c>
    </row>
    <row r="150" spans="1:65" s="2" customFormat="1" ht="16.5" customHeight="1">
      <c r="A150" s="31"/>
      <c r="B150" s="32"/>
      <c r="C150" s="192" t="s">
        <v>182</v>
      </c>
      <c r="D150" s="192" t="s">
        <v>130</v>
      </c>
      <c r="E150" s="193" t="s">
        <v>183</v>
      </c>
      <c r="F150" s="194" t="s">
        <v>184</v>
      </c>
      <c r="G150" s="195" t="s">
        <v>176</v>
      </c>
      <c r="H150" s="196">
        <v>0.1</v>
      </c>
      <c r="I150" s="197"/>
      <c r="J150" s="196">
        <f t="shared" si="10"/>
        <v>0</v>
      </c>
      <c r="K150" s="198"/>
      <c r="L150" s="36"/>
      <c r="M150" s="199" t="s">
        <v>1</v>
      </c>
      <c r="N150" s="200" t="s">
        <v>41</v>
      </c>
      <c r="O150" s="72"/>
      <c r="P150" s="201">
        <f t="shared" si="11"/>
        <v>0</v>
      </c>
      <c r="Q150" s="201">
        <v>1.01895</v>
      </c>
      <c r="R150" s="201">
        <f t="shared" si="12"/>
        <v>0.10189500000000001</v>
      </c>
      <c r="S150" s="201">
        <v>0</v>
      </c>
      <c r="T150" s="202">
        <f t="shared" si="13"/>
        <v>0</v>
      </c>
      <c r="U150" s="31"/>
      <c r="V150" s="31"/>
      <c r="W150" s="31"/>
      <c r="X150" s="31"/>
      <c r="Y150" s="31"/>
      <c r="Z150" s="31"/>
      <c r="AA150" s="31"/>
      <c r="AB150" s="31"/>
      <c r="AC150" s="31"/>
      <c r="AD150" s="31"/>
      <c r="AE150" s="31"/>
      <c r="AR150" s="203" t="s">
        <v>134</v>
      </c>
      <c r="AT150" s="203" t="s">
        <v>130</v>
      </c>
      <c r="AU150" s="203" t="s">
        <v>135</v>
      </c>
      <c r="AY150" s="14" t="s">
        <v>128</v>
      </c>
      <c r="BE150" s="204">
        <f t="shared" si="14"/>
        <v>0</v>
      </c>
      <c r="BF150" s="204">
        <f t="shared" si="15"/>
        <v>0</v>
      </c>
      <c r="BG150" s="204">
        <f t="shared" si="16"/>
        <v>0</v>
      </c>
      <c r="BH150" s="204">
        <f t="shared" si="17"/>
        <v>0</v>
      </c>
      <c r="BI150" s="204">
        <f t="shared" si="18"/>
        <v>0</v>
      </c>
      <c r="BJ150" s="14" t="s">
        <v>135</v>
      </c>
      <c r="BK150" s="205">
        <f t="shared" si="19"/>
        <v>0</v>
      </c>
      <c r="BL150" s="14" t="s">
        <v>134</v>
      </c>
      <c r="BM150" s="203" t="s">
        <v>185</v>
      </c>
    </row>
    <row r="151" spans="1:65" s="12" customFormat="1" ht="22.9" customHeight="1">
      <c r="B151" s="176"/>
      <c r="C151" s="177"/>
      <c r="D151" s="178" t="s">
        <v>74</v>
      </c>
      <c r="E151" s="190" t="s">
        <v>140</v>
      </c>
      <c r="F151" s="190" t="s">
        <v>186</v>
      </c>
      <c r="G151" s="177"/>
      <c r="H151" s="177"/>
      <c r="I151" s="180"/>
      <c r="J151" s="191">
        <f>BK151</f>
        <v>0</v>
      </c>
      <c r="K151" s="177"/>
      <c r="L151" s="182"/>
      <c r="M151" s="183"/>
      <c r="N151" s="184"/>
      <c r="O151" s="184"/>
      <c r="P151" s="185">
        <f>P152</f>
        <v>0</v>
      </c>
      <c r="Q151" s="184"/>
      <c r="R151" s="185">
        <f>R152</f>
        <v>3.6269999999999998</v>
      </c>
      <c r="S151" s="184"/>
      <c r="T151" s="186">
        <f>T152</f>
        <v>0</v>
      </c>
      <c r="AR151" s="187" t="s">
        <v>83</v>
      </c>
      <c r="AT151" s="188" t="s">
        <v>74</v>
      </c>
      <c r="AU151" s="188" t="s">
        <v>83</v>
      </c>
      <c r="AY151" s="187" t="s">
        <v>128</v>
      </c>
      <c r="BK151" s="189">
        <f>BK152</f>
        <v>0</v>
      </c>
    </row>
    <row r="152" spans="1:65" s="2" customFormat="1" ht="33" customHeight="1">
      <c r="A152" s="31"/>
      <c r="B152" s="32"/>
      <c r="C152" s="192" t="s">
        <v>187</v>
      </c>
      <c r="D152" s="192" t="s">
        <v>130</v>
      </c>
      <c r="E152" s="193" t="s">
        <v>188</v>
      </c>
      <c r="F152" s="194" t="s">
        <v>189</v>
      </c>
      <c r="G152" s="195" t="s">
        <v>146</v>
      </c>
      <c r="H152" s="196">
        <v>4</v>
      </c>
      <c r="I152" s="197"/>
      <c r="J152" s="196">
        <f>ROUND(I152*H152,3)</f>
        <v>0</v>
      </c>
      <c r="K152" s="198"/>
      <c r="L152" s="36"/>
      <c r="M152" s="199" t="s">
        <v>1</v>
      </c>
      <c r="N152" s="200" t="s">
        <v>41</v>
      </c>
      <c r="O152" s="72"/>
      <c r="P152" s="201">
        <f>O152*H152</f>
        <v>0</v>
      </c>
      <c r="Q152" s="201">
        <v>0.90674999999999994</v>
      </c>
      <c r="R152" s="201">
        <f>Q152*H152</f>
        <v>3.6269999999999998</v>
      </c>
      <c r="S152" s="201">
        <v>0</v>
      </c>
      <c r="T152" s="202">
        <f>S152*H152</f>
        <v>0</v>
      </c>
      <c r="U152" s="31"/>
      <c r="V152" s="31"/>
      <c r="W152" s="31"/>
      <c r="X152" s="31"/>
      <c r="Y152" s="31"/>
      <c r="Z152" s="31"/>
      <c r="AA152" s="31"/>
      <c r="AB152" s="31"/>
      <c r="AC152" s="31"/>
      <c r="AD152" s="31"/>
      <c r="AE152" s="31"/>
      <c r="AR152" s="203" t="s">
        <v>134</v>
      </c>
      <c r="AT152" s="203" t="s">
        <v>130</v>
      </c>
      <c r="AU152" s="203" t="s">
        <v>135</v>
      </c>
      <c r="AY152" s="14" t="s">
        <v>128</v>
      </c>
      <c r="BE152" s="204">
        <f>IF(N152="základná",J152,0)</f>
        <v>0</v>
      </c>
      <c r="BF152" s="204">
        <f>IF(N152="znížená",J152,0)</f>
        <v>0</v>
      </c>
      <c r="BG152" s="204">
        <f>IF(N152="zákl. prenesená",J152,0)</f>
        <v>0</v>
      </c>
      <c r="BH152" s="204">
        <f>IF(N152="zníž. prenesená",J152,0)</f>
        <v>0</v>
      </c>
      <c r="BI152" s="204">
        <f>IF(N152="nulová",J152,0)</f>
        <v>0</v>
      </c>
      <c r="BJ152" s="14" t="s">
        <v>135</v>
      </c>
      <c r="BK152" s="205">
        <f>ROUND(I152*H152,3)</f>
        <v>0</v>
      </c>
      <c r="BL152" s="14" t="s">
        <v>134</v>
      </c>
      <c r="BM152" s="203" t="s">
        <v>190</v>
      </c>
    </row>
    <row r="153" spans="1:65" s="12" customFormat="1" ht="22.9" customHeight="1">
      <c r="B153" s="176"/>
      <c r="C153" s="177"/>
      <c r="D153" s="178" t="s">
        <v>74</v>
      </c>
      <c r="E153" s="190" t="s">
        <v>134</v>
      </c>
      <c r="F153" s="190" t="s">
        <v>191</v>
      </c>
      <c r="G153" s="177"/>
      <c r="H153" s="177"/>
      <c r="I153" s="180"/>
      <c r="J153" s="191">
        <f>BK153</f>
        <v>0</v>
      </c>
      <c r="K153" s="177"/>
      <c r="L153" s="182"/>
      <c r="M153" s="183"/>
      <c r="N153" s="184"/>
      <c r="O153" s="184"/>
      <c r="P153" s="185">
        <f>SUM(P154:P157)</f>
        <v>0</v>
      </c>
      <c r="Q153" s="184"/>
      <c r="R153" s="185">
        <f>SUM(R154:R157)</f>
        <v>1.36748625</v>
      </c>
      <c r="S153" s="184"/>
      <c r="T153" s="186">
        <f>SUM(T154:T157)</f>
        <v>0</v>
      </c>
      <c r="AR153" s="187" t="s">
        <v>83</v>
      </c>
      <c r="AT153" s="188" t="s">
        <v>74</v>
      </c>
      <c r="AU153" s="188" t="s">
        <v>83</v>
      </c>
      <c r="AY153" s="187" t="s">
        <v>128</v>
      </c>
      <c r="BK153" s="189">
        <f>SUM(BK154:BK157)</f>
        <v>0</v>
      </c>
    </row>
    <row r="154" spans="1:65" s="2" customFormat="1" ht="21.75" customHeight="1">
      <c r="A154" s="31"/>
      <c r="B154" s="32"/>
      <c r="C154" s="192" t="s">
        <v>192</v>
      </c>
      <c r="D154" s="192" t="s">
        <v>130</v>
      </c>
      <c r="E154" s="193" t="s">
        <v>193</v>
      </c>
      <c r="F154" s="194" t="s">
        <v>194</v>
      </c>
      <c r="G154" s="195" t="s">
        <v>146</v>
      </c>
      <c r="H154" s="196">
        <v>0.5</v>
      </c>
      <c r="I154" s="197"/>
      <c r="J154" s="196">
        <f>ROUND(I154*H154,3)</f>
        <v>0</v>
      </c>
      <c r="K154" s="198"/>
      <c r="L154" s="36"/>
      <c r="M154" s="199" t="s">
        <v>1</v>
      </c>
      <c r="N154" s="200" t="s">
        <v>41</v>
      </c>
      <c r="O154" s="72"/>
      <c r="P154" s="201">
        <f>O154*H154</f>
        <v>0</v>
      </c>
      <c r="Q154" s="201">
        <v>2.4018600000000001</v>
      </c>
      <c r="R154" s="201">
        <f>Q154*H154</f>
        <v>1.2009300000000001</v>
      </c>
      <c r="S154" s="201">
        <v>0</v>
      </c>
      <c r="T154" s="202">
        <f>S154*H154</f>
        <v>0</v>
      </c>
      <c r="U154" s="31"/>
      <c r="V154" s="31"/>
      <c r="W154" s="31"/>
      <c r="X154" s="31"/>
      <c r="Y154" s="31"/>
      <c r="Z154" s="31"/>
      <c r="AA154" s="31"/>
      <c r="AB154" s="31"/>
      <c r="AC154" s="31"/>
      <c r="AD154" s="31"/>
      <c r="AE154" s="31"/>
      <c r="AR154" s="203" t="s">
        <v>134</v>
      </c>
      <c r="AT154" s="203" t="s">
        <v>130</v>
      </c>
      <c r="AU154" s="203" t="s">
        <v>135</v>
      </c>
      <c r="AY154" s="14" t="s">
        <v>128</v>
      </c>
      <c r="BE154" s="204">
        <f>IF(N154="základná",J154,0)</f>
        <v>0</v>
      </c>
      <c r="BF154" s="204">
        <f>IF(N154="znížená",J154,0)</f>
        <v>0</v>
      </c>
      <c r="BG154" s="204">
        <f>IF(N154="zákl. prenesená",J154,0)</f>
        <v>0</v>
      </c>
      <c r="BH154" s="204">
        <f>IF(N154="zníž. prenesená",J154,0)</f>
        <v>0</v>
      </c>
      <c r="BI154" s="204">
        <f>IF(N154="nulová",J154,0)</f>
        <v>0</v>
      </c>
      <c r="BJ154" s="14" t="s">
        <v>135</v>
      </c>
      <c r="BK154" s="205">
        <f>ROUND(I154*H154,3)</f>
        <v>0</v>
      </c>
      <c r="BL154" s="14" t="s">
        <v>134</v>
      </c>
      <c r="BM154" s="203" t="s">
        <v>195</v>
      </c>
    </row>
    <row r="155" spans="1:65" s="2" customFormat="1" ht="24.2" customHeight="1">
      <c r="A155" s="31"/>
      <c r="B155" s="32"/>
      <c r="C155" s="192" t="s">
        <v>196</v>
      </c>
      <c r="D155" s="192" t="s">
        <v>130</v>
      </c>
      <c r="E155" s="193" t="s">
        <v>197</v>
      </c>
      <c r="F155" s="194" t="s">
        <v>198</v>
      </c>
      <c r="G155" s="195" t="s">
        <v>133</v>
      </c>
      <c r="H155" s="196">
        <v>4.125</v>
      </c>
      <c r="I155" s="197"/>
      <c r="J155" s="196">
        <f>ROUND(I155*H155,3)</f>
        <v>0</v>
      </c>
      <c r="K155" s="198"/>
      <c r="L155" s="36"/>
      <c r="M155" s="199" t="s">
        <v>1</v>
      </c>
      <c r="N155" s="200" t="s">
        <v>41</v>
      </c>
      <c r="O155" s="72"/>
      <c r="P155" s="201">
        <f>O155*H155</f>
        <v>0</v>
      </c>
      <c r="Q155" s="201">
        <v>3.4099999999999998E-3</v>
      </c>
      <c r="R155" s="201">
        <f>Q155*H155</f>
        <v>1.4066249999999999E-2</v>
      </c>
      <c r="S155" s="201">
        <v>0</v>
      </c>
      <c r="T155" s="202">
        <f>S155*H155</f>
        <v>0</v>
      </c>
      <c r="U155" s="31"/>
      <c r="V155" s="31"/>
      <c r="W155" s="31"/>
      <c r="X155" s="31"/>
      <c r="Y155" s="31"/>
      <c r="Z155" s="31"/>
      <c r="AA155" s="31"/>
      <c r="AB155" s="31"/>
      <c r="AC155" s="31"/>
      <c r="AD155" s="31"/>
      <c r="AE155" s="31"/>
      <c r="AR155" s="203" t="s">
        <v>134</v>
      </c>
      <c r="AT155" s="203" t="s">
        <v>130</v>
      </c>
      <c r="AU155" s="203" t="s">
        <v>135</v>
      </c>
      <c r="AY155" s="14" t="s">
        <v>128</v>
      </c>
      <c r="BE155" s="204">
        <f>IF(N155="základná",J155,0)</f>
        <v>0</v>
      </c>
      <c r="BF155" s="204">
        <f>IF(N155="znížená",J155,0)</f>
        <v>0</v>
      </c>
      <c r="BG155" s="204">
        <f>IF(N155="zákl. prenesená",J155,0)</f>
        <v>0</v>
      </c>
      <c r="BH155" s="204">
        <f>IF(N155="zníž. prenesená",J155,0)</f>
        <v>0</v>
      </c>
      <c r="BI155" s="204">
        <f>IF(N155="nulová",J155,0)</f>
        <v>0</v>
      </c>
      <c r="BJ155" s="14" t="s">
        <v>135</v>
      </c>
      <c r="BK155" s="205">
        <f>ROUND(I155*H155,3)</f>
        <v>0</v>
      </c>
      <c r="BL155" s="14" t="s">
        <v>134</v>
      </c>
      <c r="BM155" s="203" t="s">
        <v>199</v>
      </c>
    </row>
    <row r="156" spans="1:65" s="2" customFormat="1" ht="24.2" customHeight="1">
      <c r="A156" s="31"/>
      <c r="B156" s="32"/>
      <c r="C156" s="192" t="s">
        <v>200</v>
      </c>
      <c r="D156" s="192" t="s">
        <v>130</v>
      </c>
      <c r="E156" s="193" t="s">
        <v>201</v>
      </c>
      <c r="F156" s="194" t="s">
        <v>202</v>
      </c>
      <c r="G156" s="195" t="s">
        <v>133</v>
      </c>
      <c r="H156" s="196">
        <v>4.125</v>
      </c>
      <c r="I156" s="197"/>
      <c r="J156" s="196">
        <f>ROUND(I156*H156,3)</f>
        <v>0</v>
      </c>
      <c r="K156" s="198"/>
      <c r="L156" s="36"/>
      <c r="M156" s="199" t="s">
        <v>1</v>
      </c>
      <c r="N156" s="200" t="s">
        <v>41</v>
      </c>
      <c r="O156" s="72"/>
      <c r="P156" s="201">
        <f>O156*H156</f>
        <v>0</v>
      </c>
      <c r="Q156" s="201">
        <v>0</v>
      </c>
      <c r="R156" s="201">
        <f>Q156*H156</f>
        <v>0</v>
      </c>
      <c r="S156" s="201">
        <v>0</v>
      </c>
      <c r="T156" s="202">
        <f>S156*H156</f>
        <v>0</v>
      </c>
      <c r="U156" s="31"/>
      <c r="V156" s="31"/>
      <c r="W156" s="31"/>
      <c r="X156" s="31"/>
      <c r="Y156" s="31"/>
      <c r="Z156" s="31"/>
      <c r="AA156" s="31"/>
      <c r="AB156" s="31"/>
      <c r="AC156" s="31"/>
      <c r="AD156" s="31"/>
      <c r="AE156" s="31"/>
      <c r="AR156" s="203" t="s">
        <v>134</v>
      </c>
      <c r="AT156" s="203" t="s">
        <v>130</v>
      </c>
      <c r="AU156" s="203" t="s">
        <v>135</v>
      </c>
      <c r="AY156" s="14" t="s">
        <v>128</v>
      </c>
      <c r="BE156" s="204">
        <f>IF(N156="základná",J156,0)</f>
        <v>0</v>
      </c>
      <c r="BF156" s="204">
        <f>IF(N156="znížená",J156,0)</f>
        <v>0</v>
      </c>
      <c r="BG156" s="204">
        <f>IF(N156="zákl. prenesená",J156,0)</f>
        <v>0</v>
      </c>
      <c r="BH156" s="204">
        <f>IF(N156="zníž. prenesená",J156,0)</f>
        <v>0</v>
      </c>
      <c r="BI156" s="204">
        <f>IF(N156="nulová",J156,0)</f>
        <v>0</v>
      </c>
      <c r="BJ156" s="14" t="s">
        <v>135</v>
      </c>
      <c r="BK156" s="205">
        <f>ROUND(I156*H156,3)</f>
        <v>0</v>
      </c>
      <c r="BL156" s="14" t="s">
        <v>134</v>
      </c>
      <c r="BM156" s="203" t="s">
        <v>203</v>
      </c>
    </row>
    <row r="157" spans="1:65" s="2" customFormat="1" ht="24.2" customHeight="1">
      <c r="A157" s="31"/>
      <c r="B157" s="32"/>
      <c r="C157" s="192" t="s">
        <v>204</v>
      </c>
      <c r="D157" s="192" t="s">
        <v>130</v>
      </c>
      <c r="E157" s="193" t="s">
        <v>205</v>
      </c>
      <c r="F157" s="194" t="s">
        <v>206</v>
      </c>
      <c r="G157" s="195" t="s">
        <v>176</v>
      </c>
      <c r="H157" s="196">
        <v>0.15</v>
      </c>
      <c r="I157" s="197"/>
      <c r="J157" s="196">
        <f>ROUND(I157*H157,3)</f>
        <v>0</v>
      </c>
      <c r="K157" s="198"/>
      <c r="L157" s="36"/>
      <c r="M157" s="199" t="s">
        <v>1</v>
      </c>
      <c r="N157" s="200" t="s">
        <v>41</v>
      </c>
      <c r="O157" s="72"/>
      <c r="P157" s="201">
        <f>O157*H157</f>
        <v>0</v>
      </c>
      <c r="Q157" s="201">
        <v>1.0165999999999999</v>
      </c>
      <c r="R157" s="201">
        <f>Q157*H157</f>
        <v>0.15248999999999999</v>
      </c>
      <c r="S157" s="201">
        <v>0</v>
      </c>
      <c r="T157" s="202">
        <f>S157*H157</f>
        <v>0</v>
      </c>
      <c r="U157" s="31"/>
      <c r="V157" s="31"/>
      <c r="W157" s="31"/>
      <c r="X157" s="31"/>
      <c r="Y157" s="31"/>
      <c r="Z157" s="31"/>
      <c r="AA157" s="31"/>
      <c r="AB157" s="31"/>
      <c r="AC157" s="31"/>
      <c r="AD157" s="31"/>
      <c r="AE157" s="31"/>
      <c r="AR157" s="203" t="s">
        <v>134</v>
      </c>
      <c r="AT157" s="203" t="s">
        <v>130</v>
      </c>
      <c r="AU157" s="203" t="s">
        <v>135</v>
      </c>
      <c r="AY157" s="14" t="s">
        <v>128</v>
      </c>
      <c r="BE157" s="204">
        <f>IF(N157="základná",J157,0)</f>
        <v>0</v>
      </c>
      <c r="BF157" s="204">
        <f>IF(N157="znížená",J157,0)</f>
        <v>0</v>
      </c>
      <c r="BG157" s="204">
        <f>IF(N157="zákl. prenesená",J157,0)</f>
        <v>0</v>
      </c>
      <c r="BH157" s="204">
        <f>IF(N157="zníž. prenesená",J157,0)</f>
        <v>0</v>
      </c>
      <c r="BI157" s="204">
        <f>IF(N157="nulová",J157,0)</f>
        <v>0</v>
      </c>
      <c r="BJ157" s="14" t="s">
        <v>135</v>
      </c>
      <c r="BK157" s="205">
        <f>ROUND(I157*H157,3)</f>
        <v>0</v>
      </c>
      <c r="BL157" s="14" t="s">
        <v>134</v>
      </c>
      <c r="BM157" s="203" t="s">
        <v>207</v>
      </c>
    </row>
    <row r="158" spans="1:65" s="12" customFormat="1" ht="22.9" customHeight="1">
      <c r="B158" s="176"/>
      <c r="C158" s="177"/>
      <c r="D158" s="178" t="s">
        <v>74</v>
      </c>
      <c r="E158" s="190" t="s">
        <v>148</v>
      </c>
      <c r="F158" s="190" t="s">
        <v>208</v>
      </c>
      <c r="G158" s="177"/>
      <c r="H158" s="177"/>
      <c r="I158" s="180"/>
      <c r="J158" s="191">
        <f>BK158</f>
        <v>0</v>
      </c>
      <c r="K158" s="177"/>
      <c r="L158" s="182"/>
      <c r="M158" s="183"/>
      <c r="N158" s="184"/>
      <c r="O158" s="184"/>
      <c r="P158" s="185">
        <f>SUM(P159:P162)</f>
        <v>0</v>
      </c>
      <c r="Q158" s="184"/>
      <c r="R158" s="185">
        <f>SUM(R159:R162)</f>
        <v>9.6022500000000015</v>
      </c>
      <c r="S158" s="184"/>
      <c r="T158" s="186">
        <f>SUM(T159:T162)</f>
        <v>0</v>
      </c>
      <c r="AR158" s="187" t="s">
        <v>83</v>
      </c>
      <c r="AT158" s="188" t="s">
        <v>74</v>
      </c>
      <c r="AU158" s="188" t="s">
        <v>83</v>
      </c>
      <c r="AY158" s="187" t="s">
        <v>128</v>
      </c>
      <c r="BK158" s="189">
        <f>SUM(BK159:BK162)</f>
        <v>0</v>
      </c>
    </row>
    <row r="159" spans="1:65" s="2" customFormat="1" ht="24.2" customHeight="1">
      <c r="A159" s="31"/>
      <c r="B159" s="32"/>
      <c r="C159" s="192" t="s">
        <v>209</v>
      </c>
      <c r="D159" s="192" t="s">
        <v>130</v>
      </c>
      <c r="E159" s="193" t="s">
        <v>210</v>
      </c>
      <c r="F159" s="194" t="s">
        <v>211</v>
      </c>
      <c r="G159" s="195" t="s">
        <v>133</v>
      </c>
      <c r="H159" s="196">
        <v>15</v>
      </c>
      <c r="I159" s="197"/>
      <c r="J159" s="196">
        <f>ROUND(I159*H159,3)</f>
        <v>0</v>
      </c>
      <c r="K159" s="198"/>
      <c r="L159" s="36"/>
      <c r="M159" s="199" t="s">
        <v>1</v>
      </c>
      <c r="N159" s="200" t="s">
        <v>41</v>
      </c>
      <c r="O159" s="72"/>
      <c r="P159" s="201">
        <f>O159*H159</f>
        <v>0</v>
      </c>
      <c r="Q159" s="201">
        <v>8.0030000000000004E-2</v>
      </c>
      <c r="R159" s="201">
        <f>Q159*H159</f>
        <v>1.20045</v>
      </c>
      <c r="S159" s="201">
        <v>0</v>
      </c>
      <c r="T159" s="202">
        <f>S159*H159</f>
        <v>0</v>
      </c>
      <c r="U159" s="31"/>
      <c r="V159" s="31"/>
      <c r="W159" s="31"/>
      <c r="X159" s="31"/>
      <c r="Y159" s="31"/>
      <c r="Z159" s="31"/>
      <c r="AA159" s="31"/>
      <c r="AB159" s="31"/>
      <c r="AC159" s="31"/>
      <c r="AD159" s="31"/>
      <c r="AE159" s="31"/>
      <c r="AR159" s="203" t="s">
        <v>134</v>
      </c>
      <c r="AT159" s="203" t="s">
        <v>130</v>
      </c>
      <c r="AU159" s="203" t="s">
        <v>135</v>
      </c>
      <c r="AY159" s="14" t="s">
        <v>128</v>
      </c>
      <c r="BE159" s="204">
        <f>IF(N159="základná",J159,0)</f>
        <v>0</v>
      </c>
      <c r="BF159" s="204">
        <f>IF(N159="znížená",J159,0)</f>
        <v>0</v>
      </c>
      <c r="BG159" s="204">
        <f>IF(N159="zákl. prenesená",J159,0)</f>
        <v>0</v>
      </c>
      <c r="BH159" s="204">
        <f>IF(N159="zníž. prenesená",J159,0)</f>
        <v>0</v>
      </c>
      <c r="BI159" s="204">
        <f>IF(N159="nulová",J159,0)</f>
        <v>0</v>
      </c>
      <c r="BJ159" s="14" t="s">
        <v>135</v>
      </c>
      <c r="BK159" s="205">
        <f>ROUND(I159*H159,3)</f>
        <v>0</v>
      </c>
      <c r="BL159" s="14" t="s">
        <v>134</v>
      </c>
      <c r="BM159" s="203" t="s">
        <v>212</v>
      </c>
    </row>
    <row r="160" spans="1:65" s="2" customFormat="1" ht="24.2" customHeight="1">
      <c r="A160" s="31"/>
      <c r="B160" s="32"/>
      <c r="C160" s="192" t="s">
        <v>7</v>
      </c>
      <c r="D160" s="192" t="s">
        <v>130</v>
      </c>
      <c r="E160" s="193" t="s">
        <v>213</v>
      </c>
      <c r="F160" s="194" t="s">
        <v>214</v>
      </c>
      <c r="G160" s="195" t="s">
        <v>133</v>
      </c>
      <c r="H160" s="196">
        <v>15</v>
      </c>
      <c r="I160" s="197"/>
      <c r="J160" s="196">
        <f>ROUND(I160*H160,3)</f>
        <v>0</v>
      </c>
      <c r="K160" s="198"/>
      <c r="L160" s="36"/>
      <c r="M160" s="199" t="s">
        <v>1</v>
      </c>
      <c r="N160" s="200" t="s">
        <v>41</v>
      </c>
      <c r="O160" s="72"/>
      <c r="P160" s="201">
        <f>O160*H160</f>
        <v>0</v>
      </c>
      <c r="Q160" s="201">
        <v>0.27994000000000002</v>
      </c>
      <c r="R160" s="201">
        <f>Q160*H160</f>
        <v>4.1991000000000005</v>
      </c>
      <c r="S160" s="201">
        <v>0</v>
      </c>
      <c r="T160" s="202">
        <f>S160*H160</f>
        <v>0</v>
      </c>
      <c r="U160" s="31"/>
      <c r="V160" s="31"/>
      <c r="W160" s="31"/>
      <c r="X160" s="31"/>
      <c r="Y160" s="31"/>
      <c r="Z160" s="31"/>
      <c r="AA160" s="31"/>
      <c r="AB160" s="31"/>
      <c r="AC160" s="31"/>
      <c r="AD160" s="31"/>
      <c r="AE160" s="31"/>
      <c r="AR160" s="203" t="s">
        <v>134</v>
      </c>
      <c r="AT160" s="203" t="s">
        <v>130</v>
      </c>
      <c r="AU160" s="203" t="s">
        <v>135</v>
      </c>
      <c r="AY160" s="14" t="s">
        <v>128</v>
      </c>
      <c r="BE160" s="204">
        <f>IF(N160="základná",J160,0)</f>
        <v>0</v>
      </c>
      <c r="BF160" s="204">
        <f>IF(N160="znížená",J160,0)</f>
        <v>0</v>
      </c>
      <c r="BG160" s="204">
        <f>IF(N160="zákl. prenesená",J160,0)</f>
        <v>0</v>
      </c>
      <c r="BH160" s="204">
        <f>IF(N160="zníž. prenesená",J160,0)</f>
        <v>0</v>
      </c>
      <c r="BI160" s="204">
        <f>IF(N160="nulová",J160,0)</f>
        <v>0</v>
      </c>
      <c r="BJ160" s="14" t="s">
        <v>135</v>
      </c>
      <c r="BK160" s="205">
        <f>ROUND(I160*H160,3)</f>
        <v>0</v>
      </c>
      <c r="BL160" s="14" t="s">
        <v>134</v>
      </c>
      <c r="BM160" s="203" t="s">
        <v>215</v>
      </c>
    </row>
    <row r="161" spans="1:65" s="2" customFormat="1" ht="37.9" customHeight="1">
      <c r="A161" s="31"/>
      <c r="B161" s="32"/>
      <c r="C161" s="192" t="s">
        <v>216</v>
      </c>
      <c r="D161" s="192" t="s">
        <v>130</v>
      </c>
      <c r="E161" s="193" t="s">
        <v>217</v>
      </c>
      <c r="F161" s="194" t="s">
        <v>218</v>
      </c>
      <c r="G161" s="195" t="s">
        <v>133</v>
      </c>
      <c r="H161" s="196">
        <v>15</v>
      </c>
      <c r="I161" s="197"/>
      <c r="J161" s="196">
        <f>ROUND(I161*H161,3)</f>
        <v>0</v>
      </c>
      <c r="K161" s="198"/>
      <c r="L161" s="36"/>
      <c r="M161" s="199" t="s">
        <v>1</v>
      </c>
      <c r="N161" s="200" t="s">
        <v>41</v>
      </c>
      <c r="O161" s="72"/>
      <c r="P161" s="201">
        <f>O161*H161</f>
        <v>0</v>
      </c>
      <c r="Q161" s="201">
        <v>9.2499999999999999E-2</v>
      </c>
      <c r="R161" s="201">
        <f>Q161*H161</f>
        <v>1.3875</v>
      </c>
      <c r="S161" s="201">
        <v>0</v>
      </c>
      <c r="T161" s="202">
        <f>S161*H161</f>
        <v>0</v>
      </c>
      <c r="U161" s="31"/>
      <c r="V161" s="31"/>
      <c r="W161" s="31"/>
      <c r="X161" s="31"/>
      <c r="Y161" s="31"/>
      <c r="Z161" s="31"/>
      <c r="AA161" s="31"/>
      <c r="AB161" s="31"/>
      <c r="AC161" s="31"/>
      <c r="AD161" s="31"/>
      <c r="AE161" s="31"/>
      <c r="AR161" s="203" t="s">
        <v>134</v>
      </c>
      <c r="AT161" s="203" t="s">
        <v>130</v>
      </c>
      <c r="AU161" s="203" t="s">
        <v>135</v>
      </c>
      <c r="AY161" s="14" t="s">
        <v>128</v>
      </c>
      <c r="BE161" s="204">
        <f>IF(N161="základná",J161,0)</f>
        <v>0</v>
      </c>
      <c r="BF161" s="204">
        <f>IF(N161="znížená",J161,0)</f>
        <v>0</v>
      </c>
      <c r="BG161" s="204">
        <f>IF(N161="zákl. prenesená",J161,0)</f>
        <v>0</v>
      </c>
      <c r="BH161" s="204">
        <f>IF(N161="zníž. prenesená",J161,0)</f>
        <v>0</v>
      </c>
      <c r="BI161" s="204">
        <f>IF(N161="nulová",J161,0)</f>
        <v>0</v>
      </c>
      <c r="BJ161" s="14" t="s">
        <v>135</v>
      </c>
      <c r="BK161" s="205">
        <f>ROUND(I161*H161,3)</f>
        <v>0</v>
      </c>
      <c r="BL161" s="14" t="s">
        <v>134</v>
      </c>
      <c r="BM161" s="203" t="s">
        <v>219</v>
      </c>
    </row>
    <row r="162" spans="1:65" s="2" customFormat="1" ht="24.2" customHeight="1">
      <c r="A162" s="31"/>
      <c r="B162" s="32"/>
      <c r="C162" s="206" t="s">
        <v>220</v>
      </c>
      <c r="D162" s="206" t="s">
        <v>221</v>
      </c>
      <c r="E162" s="207" t="s">
        <v>222</v>
      </c>
      <c r="F162" s="208" t="s">
        <v>223</v>
      </c>
      <c r="G162" s="209" t="s">
        <v>133</v>
      </c>
      <c r="H162" s="210">
        <v>15.3</v>
      </c>
      <c r="I162" s="211"/>
      <c r="J162" s="210">
        <f>ROUND(I162*H162,3)</f>
        <v>0</v>
      </c>
      <c r="K162" s="212"/>
      <c r="L162" s="213"/>
      <c r="M162" s="214" t="s">
        <v>1</v>
      </c>
      <c r="N162" s="215" t="s">
        <v>41</v>
      </c>
      <c r="O162" s="72"/>
      <c r="P162" s="201">
        <f>O162*H162</f>
        <v>0</v>
      </c>
      <c r="Q162" s="201">
        <v>0.184</v>
      </c>
      <c r="R162" s="201">
        <f>Q162*H162</f>
        <v>2.8151999999999999</v>
      </c>
      <c r="S162" s="201">
        <v>0</v>
      </c>
      <c r="T162" s="202">
        <f>S162*H162</f>
        <v>0</v>
      </c>
      <c r="U162" s="31"/>
      <c r="V162" s="31"/>
      <c r="W162" s="31"/>
      <c r="X162" s="31"/>
      <c r="Y162" s="31"/>
      <c r="Z162" s="31"/>
      <c r="AA162" s="31"/>
      <c r="AB162" s="31"/>
      <c r="AC162" s="31"/>
      <c r="AD162" s="31"/>
      <c r="AE162" s="31"/>
      <c r="AR162" s="203" t="s">
        <v>161</v>
      </c>
      <c r="AT162" s="203" t="s">
        <v>221</v>
      </c>
      <c r="AU162" s="203" t="s">
        <v>135</v>
      </c>
      <c r="AY162" s="14" t="s">
        <v>128</v>
      </c>
      <c r="BE162" s="204">
        <f>IF(N162="základná",J162,0)</f>
        <v>0</v>
      </c>
      <c r="BF162" s="204">
        <f>IF(N162="znížená",J162,0)</f>
        <v>0</v>
      </c>
      <c r="BG162" s="204">
        <f>IF(N162="zákl. prenesená",J162,0)</f>
        <v>0</v>
      </c>
      <c r="BH162" s="204">
        <f>IF(N162="zníž. prenesená",J162,0)</f>
        <v>0</v>
      </c>
      <c r="BI162" s="204">
        <f>IF(N162="nulová",J162,0)</f>
        <v>0</v>
      </c>
      <c r="BJ162" s="14" t="s">
        <v>135</v>
      </c>
      <c r="BK162" s="205">
        <f>ROUND(I162*H162,3)</f>
        <v>0</v>
      </c>
      <c r="BL162" s="14" t="s">
        <v>134</v>
      </c>
      <c r="BM162" s="203" t="s">
        <v>224</v>
      </c>
    </row>
    <row r="163" spans="1:65" s="12" customFormat="1" ht="22.9" customHeight="1">
      <c r="B163" s="176"/>
      <c r="C163" s="177"/>
      <c r="D163" s="178" t="s">
        <v>74</v>
      </c>
      <c r="E163" s="190" t="s">
        <v>152</v>
      </c>
      <c r="F163" s="190" t="s">
        <v>225</v>
      </c>
      <c r="G163" s="177"/>
      <c r="H163" s="177"/>
      <c r="I163" s="180"/>
      <c r="J163" s="191">
        <f>BK163</f>
        <v>0</v>
      </c>
      <c r="K163" s="177"/>
      <c r="L163" s="182"/>
      <c r="M163" s="183"/>
      <c r="N163" s="184"/>
      <c r="O163" s="184"/>
      <c r="P163" s="185">
        <f>SUM(P164:P167)</f>
        <v>0</v>
      </c>
      <c r="Q163" s="184"/>
      <c r="R163" s="185">
        <f>SUM(R164:R167)</f>
        <v>0.56396277246936966</v>
      </c>
      <c r="S163" s="184"/>
      <c r="T163" s="186">
        <f>SUM(T164:T167)</f>
        <v>0</v>
      </c>
      <c r="AR163" s="187" t="s">
        <v>83</v>
      </c>
      <c r="AT163" s="188" t="s">
        <v>74</v>
      </c>
      <c r="AU163" s="188" t="s">
        <v>83</v>
      </c>
      <c r="AY163" s="187" t="s">
        <v>128</v>
      </c>
      <c r="BK163" s="189">
        <f>SUM(BK164:BK167)</f>
        <v>0</v>
      </c>
    </row>
    <row r="164" spans="1:65" s="2" customFormat="1" ht="24.2" customHeight="1">
      <c r="A164" s="31"/>
      <c r="B164" s="32"/>
      <c r="C164" s="192" t="s">
        <v>226</v>
      </c>
      <c r="D164" s="192" t="s">
        <v>130</v>
      </c>
      <c r="E164" s="193" t="s">
        <v>227</v>
      </c>
      <c r="F164" s="194" t="s">
        <v>228</v>
      </c>
      <c r="G164" s="195" t="s">
        <v>133</v>
      </c>
      <c r="H164" s="196">
        <v>37.125</v>
      </c>
      <c r="I164" s="197"/>
      <c r="J164" s="196">
        <f>ROUND(I164*H164,3)</f>
        <v>0</v>
      </c>
      <c r="K164" s="198"/>
      <c r="L164" s="36"/>
      <c r="M164" s="199" t="s">
        <v>1</v>
      </c>
      <c r="N164" s="200" t="s">
        <v>41</v>
      </c>
      <c r="O164" s="72"/>
      <c r="P164" s="201">
        <f>O164*H164</f>
        <v>0</v>
      </c>
      <c r="Q164" s="201">
        <v>4.15E-3</v>
      </c>
      <c r="R164" s="201">
        <f>Q164*H164</f>
        <v>0.15406875</v>
      </c>
      <c r="S164" s="201">
        <v>0</v>
      </c>
      <c r="T164" s="202">
        <f>S164*H164</f>
        <v>0</v>
      </c>
      <c r="U164" s="31"/>
      <c r="V164" s="31"/>
      <c r="W164" s="31"/>
      <c r="X164" s="31"/>
      <c r="Y164" s="31"/>
      <c r="Z164" s="31"/>
      <c r="AA164" s="31"/>
      <c r="AB164" s="31"/>
      <c r="AC164" s="31"/>
      <c r="AD164" s="31"/>
      <c r="AE164" s="31"/>
      <c r="AR164" s="203" t="s">
        <v>134</v>
      </c>
      <c r="AT164" s="203" t="s">
        <v>130</v>
      </c>
      <c r="AU164" s="203" t="s">
        <v>135</v>
      </c>
      <c r="AY164" s="14" t="s">
        <v>128</v>
      </c>
      <c r="BE164" s="204">
        <f>IF(N164="základná",J164,0)</f>
        <v>0</v>
      </c>
      <c r="BF164" s="204">
        <f>IF(N164="znížená",J164,0)</f>
        <v>0</v>
      </c>
      <c r="BG164" s="204">
        <f>IF(N164="zákl. prenesená",J164,0)</f>
        <v>0</v>
      </c>
      <c r="BH164" s="204">
        <f>IF(N164="zníž. prenesená",J164,0)</f>
        <v>0</v>
      </c>
      <c r="BI164" s="204">
        <f>IF(N164="nulová",J164,0)</f>
        <v>0</v>
      </c>
      <c r="BJ164" s="14" t="s">
        <v>135</v>
      </c>
      <c r="BK164" s="205">
        <f>ROUND(I164*H164,3)</f>
        <v>0</v>
      </c>
      <c r="BL164" s="14" t="s">
        <v>134</v>
      </c>
      <c r="BM164" s="203" t="s">
        <v>229</v>
      </c>
    </row>
    <row r="165" spans="1:65" s="2" customFormat="1" ht="24.2" customHeight="1">
      <c r="A165" s="31"/>
      <c r="B165" s="32"/>
      <c r="C165" s="192" t="s">
        <v>230</v>
      </c>
      <c r="D165" s="192" t="s">
        <v>130</v>
      </c>
      <c r="E165" s="193" t="s">
        <v>231</v>
      </c>
      <c r="F165" s="194" t="s">
        <v>232</v>
      </c>
      <c r="G165" s="195" t="s">
        <v>133</v>
      </c>
      <c r="H165" s="196">
        <v>53.715000000000003</v>
      </c>
      <c r="I165" s="197"/>
      <c r="J165" s="196">
        <f>ROUND(I165*H165,3)</f>
        <v>0</v>
      </c>
      <c r="K165" s="198"/>
      <c r="L165" s="36"/>
      <c r="M165" s="199" t="s">
        <v>1</v>
      </c>
      <c r="N165" s="200" t="s">
        <v>41</v>
      </c>
      <c r="O165" s="72"/>
      <c r="P165" s="201">
        <f>O165*H165</f>
        <v>0</v>
      </c>
      <c r="Q165" s="201">
        <v>4.0000983127081498E-4</v>
      </c>
      <c r="R165" s="201">
        <f>Q165*H165</f>
        <v>2.148652808671183E-2</v>
      </c>
      <c r="S165" s="201">
        <v>0</v>
      </c>
      <c r="T165" s="202">
        <f>S165*H165</f>
        <v>0</v>
      </c>
      <c r="U165" s="31"/>
      <c r="V165" s="31"/>
      <c r="W165" s="31"/>
      <c r="X165" s="31"/>
      <c r="Y165" s="31"/>
      <c r="Z165" s="31"/>
      <c r="AA165" s="31"/>
      <c r="AB165" s="31"/>
      <c r="AC165" s="31"/>
      <c r="AD165" s="31"/>
      <c r="AE165" s="31"/>
      <c r="AR165" s="203" t="s">
        <v>134</v>
      </c>
      <c r="AT165" s="203" t="s">
        <v>130</v>
      </c>
      <c r="AU165" s="203" t="s">
        <v>135</v>
      </c>
      <c r="AY165" s="14" t="s">
        <v>128</v>
      </c>
      <c r="BE165" s="204">
        <f>IF(N165="základná",J165,0)</f>
        <v>0</v>
      </c>
      <c r="BF165" s="204">
        <f>IF(N165="znížená",J165,0)</f>
        <v>0</v>
      </c>
      <c r="BG165" s="204">
        <f>IF(N165="zákl. prenesená",J165,0)</f>
        <v>0</v>
      </c>
      <c r="BH165" s="204">
        <f>IF(N165="zníž. prenesená",J165,0)</f>
        <v>0</v>
      </c>
      <c r="BI165" s="204">
        <f>IF(N165="nulová",J165,0)</f>
        <v>0</v>
      </c>
      <c r="BJ165" s="14" t="s">
        <v>135</v>
      </c>
      <c r="BK165" s="205">
        <f>ROUND(I165*H165,3)</f>
        <v>0</v>
      </c>
      <c r="BL165" s="14" t="s">
        <v>134</v>
      </c>
      <c r="BM165" s="203" t="s">
        <v>233</v>
      </c>
    </row>
    <row r="166" spans="1:65" s="2" customFormat="1" ht="21.75" customHeight="1">
      <c r="A166" s="31"/>
      <c r="B166" s="32"/>
      <c r="C166" s="192" t="s">
        <v>234</v>
      </c>
      <c r="D166" s="192" t="s">
        <v>130</v>
      </c>
      <c r="E166" s="193" t="s">
        <v>235</v>
      </c>
      <c r="F166" s="194" t="s">
        <v>236</v>
      </c>
      <c r="G166" s="195" t="s">
        <v>133</v>
      </c>
      <c r="H166" s="196">
        <v>53.715000000000003</v>
      </c>
      <c r="I166" s="197"/>
      <c r="J166" s="196">
        <f>ROUND(I166*H166,3)</f>
        <v>0</v>
      </c>
      <c r="K166" s="198"/>
      <c r="L166" s="36"/>
      <c r="M166" s="199" t="s">
        <v>1</v>
      </c>
      <c r="N166" s="200" t="s">
        <v>41</v>
      </c>
      <c r="O166" s="72"/>
      <c r="P166" s="201">
        <f>O166*H166</f>
        <v>0</v>
      </c>
      <c r="Q166" s="201">
        <v>3.9199980337458404E-3</v>
      </c>
      <c r="R166" s="201">
        <f>Q166*H166</f>
        <v>0.21056269438265782</v>
      </c>
      <c r="S166" s="201">
        <v>0</v>
      </c>
      <c r="T166" s="202">
        <f>S166*H166</f>
        <v>0</v>
      </c>
      <c r="U166" s="31"/>
      <c r="V166" s="31"/>
      <c r="W166" s="31"/>
      <c r="X166" s="31"/>
      <c r="Y166" s="31"/>
      <c r="Z166" s="31"/>
      <c r="AA166" s="31"/>
      <c r="AB166" s="31"/>
      <c r="AC166" s="31"/>
      <c r="AD166" s="31"/>
      <c r="AE166" s="31"/>
      <c r="AR166" s="203" t="s">
        <v>134</v>
      </c>
      <c r="AT166" s="203" t="s">
        <v>130</v>
      </c>
      <c r="AU166" s="203" t="s">
        <v>135</v>
      </c>
      <c r="AY166" s="14" t="s">
        <v>128</v>
      </c>
      <c r="BE166" s="204">
        <f>IF(N166="základná",J166,0)</f>
        <v>0</v>
      </c>
      <c r="BF166" s="204">
        <f>IF(N166="znížená",J166,0)</f>
        <v>0</v>
      </c>
      <c r="BG166" s="204">
        <f>IF(N166="zákl. prenesená",J166,0)</f>
        <v>0</v>
      </c>
      <c r="BH166" s="204">
        <f>IF(N166="zníž. prenesená",J166,0)</f>
        <v>0</v>
      </c>
      <c r="BI166" s="204">
        <f>IF(N166="nulová",J166,0)</f>
        <v>0</v>
      </c>
      <c r="BJ166" s="14" t="s">
        <v>135</v>
      </c>
      <c r="BK166" s="205">
        <f>ROUND(I166*H166,3)</f>
        <v>0</v>
      </c>
      <c r="BL166" s="14" t="s">
        <v>134</v>
      </c>
      <c r="BM166" s="203" t="s">
        <v>237</v>
      </c>
    </row>
    <row r="167" spans="1:65" s="2" customFormat="1" ht="33" customHeight="1">
      <c r="A167" s="31"/>
      <c r="B167" s="32"/>
      <c r="C167" s="192" t="s">
        <v>238</v>
      </c>
      <c r="D167" s="192" t="s">
        <v>130</v>
      </c>
      <c r="E167" s="193" t="s">
        <v>239</v>
      </c>
      <c r="F167" s="194" t="s">
        <v>240</v>
      </c>
      <c r="G167" s="195" t="s">
        <v>133</v>
      </c>
      <c r="H167" s="196">
        <v>16.59</v>
      </c>
      <c r="I167" s="197"/>
      <c r="J167" s="196">
        <f>ROUND(I167*H167,3)</f>
        <v>0</v>
      </c>
      <c r="K167" s="198"/>
      <c r="L167" s="36"/>
      <c r="M167" s="199" t="s">
        <v>1</v>
      </c>
      <c r="N167" s="200" t="s">
        <v>41</v>
      </c>
      <c r="O167" s="72"/>
      <c r="P167" s="201">
        <f>O167*H167</f>
        <v>0</v>
      </c>
      <c r="Q167" s="201">
        <v>1.072E-2</v>
      </c>
      <c r="R167" s="201">
        <f>Q167*H167</f>
        <v>0.1778448</v>
      </c>
      <c r="S167" s="201">
        <v>0</v>
      </c>
      <c r="T167" s="202">
        <f>S167*H167</f>
        <v>0</v>
      </c>
      <c r="U167" s="31"/>
      <c r="V167" s="31"/>
      <c r="W167" s="31"/>
      <c r="X167" s="31"/>
      <c r="Y167" s="31"/>
      <c r="Z167" s="31"/>
      <c r="AA167" s="31"/>
      <c r="AB167" s="31"/>
      <c r="AC167" s="31"/>
      <c r="AD167" s="31"/>
      <c r="AE167" s="31"/>
      <c r="AR167" s="203" t="s">
        <v>134</v>
      </c>
      <c r="AT167" s="203" t="s">
        <v>130</v>
      </c>
      <c r="AU167" s="203" t="s">
        <v>135</v>
      </c>
      <c r="AY167" s="14" t="s">
        <v>128</v>
      </c>
      <c r="BE167" s="204">
        <f>IF(N167="základná",J167,0)</f>
        <v>0</v>
      </c>
      <c r="BF167" s="204">
        <f>IF(N167="znížená",J167,0)</f>
        <v>0</v>
      </c>
      <c r="BG167" s="204">
        <f>IF(N167="zákl. prenesená",J167,0)</f>
        <v>0</v>
      </c>
      <c r="BH167" s="204">
        <f>IF(N167="zníž. prenesená",J167,0)</f>
        <v>0</v>
      </c>
      <c r="BI167" s="204">
        <f>IF(N167="nulová",J167,0)</f>
        <v>0</v>
      </c>
      <c r="BJ167" s="14" t="s">
        <v>135</v>
      </c>
      <c r="BK167" s="205">
        <f>ROUND(I167*H167,3)</f>
        <v>0</v>
      </c>
      <c r="BL167" s="14" t="s">
        <v>134</v>
      </c>
      <c r="BM167" s="203" t="s">
        <v>241</v>
      </c>
    </row>
    <row r="168" spans="1:65" s="12" customFormat="1" ht="22.9" customHeight="1">
      <c r="B168" s="176"/>
      <c r="C168" s="177"/>
      <c r="D168" s="178" t="s">
        <v>74</v>
      </c>
      <c r="E168" s="190" t="s">
        <v>165</v>
      </c>
      <c r="F168" s="190" t="s">
        <v>242</v>
      </c>
      <c r="G168" s="177"/>
      <c r="H168" s="177"/>
      <c r="I168" s="180"/>
      <c r="J168" s="191">
        <f>BK168</f>
        <v>0</v>
      </c>
      <c r="K168" s="177"/>
      <c r="L168" s="182"/>
      <c r="M168" s="183"/>
      <c r="N168" s="184"/>
      <c r="O168" s="184"/>
      <c r="P168" s="185">
        <f>SUM(P169:P171)</f>
        <v>0</v>
      </c>
      <c r="Q168" s="184"/>
      <c r="R168" s="185">
        <f>SUM(R169:R171)</f>
        <v>2.8935</v>
      </c>
      <c r="S168" s="184"/>
      <c r="T168" s="186">
        <f>SUM(T169:T171)</f>
        <v>0</v>
      </c>
      <c r="AR168" s="187" t="s">
        <v>83</v>
      </c>
      <c r="AT168" s="188" t="s">
        <v>74</v>
      </c>
      <c r="AU168" s="188" t="s">
        <v>83</v>
      </c>
      <c r="AY168" s="187" t="s">
        <v>128</v>
      </c>
      <c r="BK168" s="189">
        <f>SUM(BK169:BK171)</f>
        <v>0</v>
      </c>
    </row>
    <row r="169" spans="1:65" s="2" customFormat="1" ht="33" customHeight="1">
      <c r="A169" s="31"/>
      <c r="B169" s="32"/>
      <c r="C169" s="192" t="s">
        <v>243</v>
      </c>
      <c r="D169" s="192" t="s">
        <v>130</v>
      </c>
      <c r="E169" s="193" t="s">
        <v>244</v>
      </c>
      <c r="F169" s="194" t="s">
        <v>245</v>
      </c>
      <c r="G169" s="195" t="s">
        <v>133</v>
      </c>
      <c r="H169" s="196">
        <v>56.25</v>
      </c>
      <c r="I169" s="197"/>
      <c r="J169" s="196">
        <f>ROUND(I169*H169,3)</f>
        <v>0</v>
      </c>
      <c r="K169" s="198"/>
      <c r="L169" s="36"/>
      <c r="M169" s="199" t="s">
        <v>1</v>
      </c>
      <c r="N169" s="200" t="s">
        <v>41</v>
      </c>
      <c r="O169" s="72"/>
      <c r="P169" s="201">
        <f>O169*H169</f>
        <v>0</v>
      </c>
      <c r="Q169" s="201">
        <v>2.572E-2</v>
      </c>
      <c r="R169" s="201">
        <f>Q169*H169</f>
        <v>1.44675</v>
      </c>
      <c r="S169" s="201">
        <v>0</v>
      </c>
      <c r="T169" s="202">
        <f>S169*H169</f>
        <v>0</v>
      </c>
      <c r="U169" s="31"/>
      <c r="V169" s="31"/>
      <c r="W169" s="31"/>
      <c r="X169" s="31"/>
      <c r="Y169" s="31"/>
      <c r="Z169" s="31"/>
      <c r="AA169" s="31"/>
      <c r="AB169" s="31"/>
      <c r="AC169" s="31"/>
      <c r="AD169" s="31"/>
      <c r="AE169" s="31"/>
      <c r="AR169" s="203" t="s">
        <v>134</v>
      </c>
      <c r="AT169" s="203" t="s">
        <v>130</v>
      </c>
      <c r="AU169" s="203" t="s">
        <v>135</v>
      </c>
      <c r="AY169" s="14" t="s">
        <v>128</v>
      </c>
      <c r="BE169" s="204">
        <f>IF(N169="základná",J169,0)</f>
        <v>0</v>
      </c>
      <c r="BF169" s="204">
        <f>IF(N169="znížená",J169,0)</f>
        <v>0</v>
      </c>
      <c r="BG169" s="204">
        <f>IF(N169="zákl. prenesená",J169,0)</f>
        <v>0</v>
      </c>
      <c r="BH169" s="204">
        <f>IF(N169="zníž. prenesená",J169,0)</f>
        <v>0</v>
      </c>
      <c r="BI169" s="204">
        <f>IF(N169="nulová",J169,0)</f>
        <v>0</v>
      </c>
      <c r="BJ169" s="14" t="s">
        <v>135</v>
      </c>
      <c r="BK169" s="205">
        <f>ROUND(I169*H169,3)</f>
        <v>0</v>
      </c>
      <c r="BL169" s="14" t="s">
        <v>134</v>
      </c>
      <c r="BM169" s="203" t="s">
        <v>246</v>
      </c>
    </row>
    <row r="170" spans="1:65" s="2" customFormat="1" ht="44.25" customHeight="1">
      <c r="A170" s="31"/>
      <c r="B170" s="32"/>
      <c r="C170" s="192" t="s">
        <v>247</v>
      </c>
      <c r="D170" s="192" t="s">
        <v>130</v>
      </c>
      <c r="E170" s="193" t="s">
        <v>248</v>
      </c>
      <c r="F170" s="194" t="s">
        <v>249</v>
      </c>
      <c r="G170" s="195" t="s">
        <v>133</v>
      </c>
      <c r="H170" s="196">
        <v>56.25</v>
      </c>
      <c r="I170" s="197"/>
      <c r="J170" s="196">
        <f>ROUND(I170*H170,3)</f>
        <v>0</v>
      </c>
      <c r="K170" s="198"/>
      <c r="L170" s="36"/>
      <c r="M170" s="199" t="s">
        <v>1</v>
      </c>
      <c r="N170" s="200" t="s">
        <v>41</v>
      </c>
      <c r="O170" s="72"/>
      <c r="P170" s="201">
        <f>O170*H170</f>
        <v>0</v>
      </c>
      <c r="Q170" s="201">
        <v>0</v>
      </c>
      <c r="R170" s="201">
        <f>Q170*H170</f>
        <v>0</v>
      </c>
      <c r="S170" s="201">
        <v>0</v>
      </c>
      <c r="T170" s="202">
        <f>S170*H170</f>
        <v>0</v>
      </c>
      <c r="U170" s="31"/>
      <c r="V170" s="31"/>
      <c r="W170" s="31"/>
      <c r="X170" s="31"/>
      <c r="Y170" s="31"/>
      <c r="Z170" s="31"/>
      <c r="AA170" s="31"/>
      <c r="AB170" s="31"/>
      <c r="AC170" s="31"/>
      <c r="AD170" s="31"/>
      <c r="AE170" s="31"/>
      <c r="AR170" s="203" t="s">
        <v>134</v>
      </c>
      <c r="AT170" s="203" t="s">
        <v>130</v>
      </c>
      <c r="AU170" s="203" t="s">
        <v>135</v>
      </c>
      <c r="AY170" s="14" t="s">
        <v>128</v>
      </c>
      <c r="BE170" s="204">
        <f>IF(N170="základná",J170,0)</f>
        <v>0</v>
      </c>
      <c r="BF170" s="204">
        <f>IF(N170="znížená",J170,0)</f>
        <v>0</v>
      </c>
      <c r="BG170" s="204">
        <f>IF(N170="zákl. prenesená",J170,0)</f>
        <v>0</v>
      </c>
      <c r="BH170" s="204">
        <f>IF(N170="zníž. prenesená",J170,0)</f>
        <v>0</v>
      </c>
      <c r="BI170" s="204">
        <f>IF(N170="nulová",J170,0)</f>
        <v>0</v>
      </c>
      <c r="BJ170" s="14" t="s">
        <v>135</v>
      </c>
      <c r="BK170" s="205">
        <f>ROUND(I170*H170,3)</f>
        <v>0</v>
      </c>
      <c r="BL170" s="14" t="s">
        <v>134</v>
      </c>
      <c r="BM170" s="203" t="s">
        <v>250</v>
      </c>
    </row>
    <row r="171" spans="1:65" s="2" customFormat="1" ht="33" customHeight="1">
      <c r="A171" s="31"/>
      <c r="B171" s="32"/>
      <c r="C171" s="192" t="s">
        <v>251</v>
      </c>
      <c r="D171" s="192" t="s">
        <v>130</v>
      </c>
      <c r="E171" s="193" t="s">
        <v>252</v>
      </c>
      <c r="F171" s="194" t="s">
        <v>253</v>
      </c>
      <c r="G171" s="195" t="s">
        <v>133</v>
      </c>
      <c r="H171" s="196">
        <v>56.25</v>
      </c>
      <c r="I171" s="197"/>
      <c r="J171" s="196">
        <f>ROUND(I171*H171,3)</f>
        <v>0</v>
      </c>
      <c r="K171" s="198"/>
      <c r="L171" s="36"/>
      <c r="M171" s="199" t="s">
        <v>1</v>
      </c>
      <c r="N171" s="200" t="s">
        <v>41</v>
      </c>
      <c r="O171" s="72"/>
      <c r="P171" s="201">
        <f>O171*H171</f>
        <v>0</v>
      </c>
      <c r="Q171" s="201">
        <v>2.572E-2</v>
      </c>
      <c r="R171" s="201">
        <f>Q171*H171</f>
        <v>1.44675</v>
      </c>
      <c r="S171" s="201">
        <v>0</v>
      </c>
      <c r="T171" s="202">
        <f>S171*H171</f>
        <v>0</v>
      </c>
      <c r="U171" s="31"/>
      <c r="V171" s="31"/>
      <c r="W171" s="31"/>
      <c r="X171" s="31"/>
      <c r="Y171" s="31"/>
      <c r="Z171" s="31"/>
      <c r="AA171" s="31"/>
      <c r="AB171" s="31"/>
      <c r="AC171" s="31"/>
      <c r="AD171" s="31"/>
      <c r="AE171" s="31"/>
      <c r="AR171" s="203" t="s">
        <v>134</v>
      </c>
      <c r="AT171" s="203" t="s">
        <v>130</v>
      </c>
      <c r="AU171" s="203" t="s">
        <v>135</v>
      </c>
      <c r="AY171" s="14" t="s">
        <v>128</v>
      </c>
      <c r="BE171" s="204">
        <f>IF(N171="základná",J171,0)</f>
        <v>0</v>
      </c>
      <c r="BF171" s="204">
        <f>IF(N171="znížená",J171,0)</f>
        <v>0</v>
      </c>
      <c r="BG171" s="204">
        <f>IF(N171="zákl. prenesená",J171,0)</f>
        <v>0</v>
      </c>
      <c r="BH171" s="204">
        <f>IF(N171="zníž. prenesená",J171,0)</f>
        <v>0</v>
      </c>
      <c r="BI171" s="204">
        <f>IF(N171="nulová",J171,0)</f>
        <v>0</v>
      </c>
      <c r="BJ171" s="14" t="s">
        <v>135</v>
      </c>
      <c r="BK171" s="205">
        <f>ROUND(I171*H171,3)</f>
        <v>0</v>
      </c>
      <c r="BL171" s="14" t="s">
        <v>134</v>
      </c>
      <c r="BM171" s="203" t="s">
        <v>254</v>
      </c>
    </row>
    <row r="172" spans="1:65" s="12" customFormat="1" ht="22.9" customHeight="1">
      <c r="B172" s="176"/>
      <c r="C172" s="177"/>
      <c r="D172" s="178" t="s">
        <v>74</v>
      </c>
      <c r="E172" s="190" t="s">
        <v>255</v>
      </c>
      <c r="F172" s="190" t="s">
        <v>256</v>
      </c>
      <c r="G172" s="177"/>
      <c r="H172" s="177"/>
      <c r="I172" s="180"/>
      <c r="J172" s="191">
        <f>BK172</f>
        <v>0</v>
      </c>
      <c r="K172" s="177"/>
      <c r="L172" s="182"/>
      <c r="M172" s="183"/>
      <c r="N172" s="184"/>
      <c r="O172" s="184"/>
      <c r="P172" s="185">
        <f>P173</f>
        <v>0</v>
      </c>
      <c r="Q172" s="184"/>
      <c r="R172" s="185">
        <f>R173</f>
        <v>0</v>
      </c>
      <c r="S172" s="184"/>
      <c r="T172" s="186">
        <f>T173</f>
        <v>0</v>
      </c>
      <c r="AR172" s="187" t="s">
        <v>83</v>
      </c>
      <c r="AT172" s="188" t="s">
        <v>74</v>
      </c>
      <c r="AU172" s="188" t="s">
        <v>83</v>
      </c>
      <c r="AY172" s="187" t="s">
        <v>128</v>
      </c>
      <c r="BK172" s="189">
        <f>BK173</f>
        <v>0</v>
      </c>
    </row>
    <row r="173" spans="1:65" s="2" customFormat="1" ht="24.2" customHeight="1">
      <c r="A173" s="31"/>
      <c r="B173" s="32"/>
      <c r="C173" s="192" t="s">
        <v>257</v>
      </c>
      <c r="D173" s="192" t="s">
        <v>130</v>
      </c>
      <c r="E173" s="193" t="s">
        <v>258</v>
      </c>
      <c r="F173" s="194" t="s">
        <v>259</v>
      </c>
      <c r="G173" s="195" t="s">
        <v>176</v>
      </c>
      <c r="H173" s="196">
        <v>30.715</v>
      </c>
      <c r="I173" s="197"/>
      <c r="J173" s="196">
        <f>ROUND(I173*H173,3)</f>
        <v>0</v>
      </c>
      <c r="K173" s="198"/>
      <c r="L173" s="36"/>
      <c r="M173" s="199" t="s">
        <v>1</v>
      </c>
      <c r="N173" s="200" t="s">
        <v>41</v>
      </c>
      <c r="O173" s="72"/>
      <c r="P173" s="201">
        <f>O173*H173</f>
        <v>0</v>
      </c>
      <c r="Q173" s="201">
        <v>0</v>
      </c>
      <c r="R173" s="201">
        <f>Q173*H173</f>
        <v>0</v>
      </c>
      <c r="S173" s="201">
        <v>0</v>
      </c>
      <c r="T173" s="202">
        <f>S173*H173</f>
        <v>0</v>
      </c>
      <c r="U173" s="31"/>
      <c r="V173" s="31"/>
      <c r="W173" s="31"/>
      <c r="X173" s="31"/>
      <c r="Y173" s="31"/>
      <c r="Z173" s="31"/>
      <c r="AA173" s="31"/>
      <c r="AB173" s="31"/>
      <c r="AC173" s="31"/>
      <c r="AD173" s="31"/>
      <c r="AE173" s="31"/>
      <c r="AR173" s="203" t="s">
        <v>134</v>
      </c>
      <c r="AT173" s="203" t="s">
        <v>130</v>
      </c>
      <c r="AU173" s="203" t="s">
        <v>135</v>
      </c>
      <c r="AY173" s="14" t="s">
        <v>128</v>
      </c>
      <c r="BE173" s="204">
        <f>IF(N173="základná",J173,0)</f>
        <v>0</v>
      </c>
      <c r="BF173" s="204">
        <f>IF(N173="znížená",J173,0)</f>
        <v>0</v>
      </c>
      <c r="BG173" s="204">
        <f>IF(N173="zákl. prenesená",J173,0)</f>
        <v>0</v>
      </c>
      <c r="BH173" s="204">
        <f>IF(N173="zníž. prenesená",J173,0)</f>
        <v>0</v>
      </c>
      <c r="BI173" s="204">
        <f>IF(N173="nulová",J173,0)</f>
        <v>0</v>
      </c>
      <c r="BJ173" s="14" t="s">
        <v>135</v>
      </c>
      <c r="BK173" s="205">
        <f>ROUND(I173*H173,3)</f>
        <v>0</v>
      </c>
      <c r="BL173" s="14" t="s">
        <v>134</v>
      </c>
      <c r="BM173" s="203" t="s">
        <v>260</v>
      </c>
    </row>
    <row r="174" spans="1:65" s="12" customFormat="1" ht="25.9" customHeight="1">
      <c r="B174" s="176"/>
      <c r="C174" s="177"/>
      <c r="D174" s="178" t="s">
        <v>74</v>
      </c>
      <c r="E174" s="179" t="s">
        <v>261</v>
      </c>
      <c r="F174" s="179" t="s">
        <v>262</v>
      </c>
      <c r="G174" s="177"/>
      <c r="H174" s="177"/>
      <c r="I174" s="180"/>
      <c r="J174" s="181">
        <f>BK174</f>
        <v>0</v>
      </c>
      <c r="K174" s="177"/>
      <c r="L174" s="182"/>
      <c r="M174" s="183"/>
      <c r="N174" s="184"/>
      <c r="O174" s="184"/>
      <c r="P174" s="185">
        <f>P175+P182+P188+P191+P197+P199</f>
        <v>0</v>
      </c>
      <c r="Q174" s="184"/>
      <c r="R174" s="185">
        <f>R175+R182+R188+R191+R197+R199</f>
        <v>1.4621440131198029</v>
      </c>
      <c r="S174" s="184"/>
      <c r="T174" s="186">
        <f>T175+T182+T188+T191+T197+T199</f>
        <v>1E-3</v>
      </c>
      <c r="AR174" s="187" t="s">
        <v>135</v>
      </c>
      <c r="AT174" s="188" t="s">
        <v>74</v>
      </c>
      <c r="AU174" s="188" t="s">
        <v>75</v>
      </c>
      <c r="AY174" s="187" t="s">
        <v>128</v>
      </c>
      <c r="BK174" s="189">
        <f>BK175+BK182+BK188+BK191+BK197+BK199</f>
        <v>0</v>
      </c>
    </row>
    <row r="175" spans="1:65" s="12" customFormat="1" ht="22.9" customHeight="1">
      <c r="B175" s="176"/>
      <c r="C175" s="177"/>
      <c r="D175" s="178" t="s">
        <v>74</v>
      </c>
      <c r="E175" s="190" t="s">
        <v>263</v>
      </c>
      <c r="F175" s="190" t="s">
        <v>264</v>
      </c>
      <c r="G175" s="177"/>
      <c r="H175" s="177"/>
      <c r="I175" s="180"/>
      <c r="J175" s="191">
        <f>BK175</f>
        <v>0</v>
      </c>
      <c r="K175" s="177"/>
      <c r="L175" s="182"/>
      <c r="M175" s="183"/>
      <c r="N175" s="184"/>
      <c r="O175" s="184"/>
      <c r="P175" s="185">
        <f>SUM(P176:P181)</f>
        <v>0</v>
      </c>
      <c r="Q175" s="184"/>
      <c r="R175" s="185">
        <f>SUM(R176:R181)</f>
        <v>1.1236792131198028</v>
      </c>
      <c r="S175" s="184"/>
      <c r="T175" s="186">
        <f>SUM(T176:T181)</f>
        <v>0</v>
      </c>
      <c r="AR175" s="187" t="s">
        <v>135</v>
      </c>
      <c r="AT175" s="188" t="s">
        <v>74</v>
      </c>
      <c r="AU175" s="188" t="s">
        <v>83</v>
      </c>
      <c r="AY175" s="187" t="s">
        <v>128</v>
      </c>
      <c r="BK175" s="189">
        <f>SUM(BK176:BK181)</f>
        <v>0</v>
      </c>
    </row>
    <row r="176" spans="1:65" s="2" customFormat="1" ht="37.9" customHeight="1">
      <c r="A176" s="31"/>
      <c r="B176" s="32"/>
      <c r="C176" s="192" t="s">
        <v>265</v>
      </c>
      <c r="D176" s="192" t="s">
        <v>130</v>
      </c>
      <c r="E176" s="193" t="s">
        <v>266</v>
      </c>
      <c r="F176" s="194" t="s">
        <v>267</v>
      </c>
      <c r="G176" s="195" t="s">
        <v>268</v>
      </c>
      <c r="H176" s="196">
        <v>75</v>
      </c>
      <c r="I176" s="197"/>
      <c r="J176" s="196">
        <f t="shared" ref="J176:J181" si="20">ROUND(I176*H176,3)</f>
        <v>0</v>
      </c>
      <c r="K176" s="198"/>
      <c r="L176" s="36"/>
      <c r="M176" s="199" t="s">
        <v>1</v>
      </c>
      <c r="N176" s="200" t="s">
        <v>41</v>
      </c>
      <c r="O176" s="72"/>
      <c r="P176" s="201">
        <f t="shared" ref="P176:P181" si="21">O176*H176</f>
        <v>0</v>
      </c>
      <c r="Q176" s="201">
        <v>2.5999999999999998E-4</v>
      </c>
      <c r="R176" s="201">
        <f t="shared" ref="R176:R181" si="22">Q176*H176</f>
        <v>1.95E-2</v>
      </c>
      <c r="S176" s="201">
        <v>0</v>
      </c>
      <c r="T176" s="202">
        <f t="shared" ref="T176:T181" si="23">S176*H176</f>
        <v>0</v>
      </c>
      <c r="U176" s="31"/>
      <c r="V176" s="31"/>
      <c r="W176" s="31"/>
      <c r="X176" s="31"/>
      <c r="Y176" s="31"/>
      <c r="Z176" s="31"/>
      <c r="AA176" s="31"/>
      <c r="AB176" s="31"/>
      <c r="AC176" s="31"/>
      <c r="AD176" s="31"/>
      <c r="AE176" s="31"/>
      <c r="AR176" s="203" t="s">
        <v>196</v>
      </c>
      <c r="AT176" s="203" t="s">
        <v>130</v>
      </c>
      <c r="AU176" s="203" t="s">
        <v>135</v>
      </c>
      <c r="AY176" s="14" t="s">
        <v>128</v>
      </c>
      <c r="BE176" s="204">
        <f t="shared" ref="BE176:BE181" si="24">IF(N176="základná",J176,0)</f>
        <v>0</v>
      </c>
      <c r="BF176" s="204">
        <f t="shared" ref="BF176:BF181" si="25">IF(N176="znížená",J176,0)</f>
        <v>0</v>
      </c>
      <c r="BG176" s="204">
        <f t="shared" ref="BG176:BG181" si="26">IF(N176="zákl. prenesená",J176,0)</f>
        <v>0</v>
      </c>
      <c r="BH176" s="204">
        <f t="shared" ref="BH176:BH181" si="27">IF(N176="zníž. prenesená",J176,0)</f>
        <v>0</v>
      </c>
      <c r="BI176" s="204">
        <f t="shared" ref="BI176:BI181" si="28">IF(N176="nulová",J176,0)</f>
        <v>0</v>
      </c>
      <c r="BJ176" s="14" t="s">
        <v>135</v>
      </c>
      <c r="BK176" s="205">
        <f t="shared" ref="BK176:BK181" si="29">ROUND(I176*H176,3)</f>
        <v>0</v>
      </c>
      <c r="BL176" s="14" t="s">
        <v>196</v>
      </c>
      <c r="BM176" s="203" t="s">
        <v>269</v>
      </c>
    </row>
    <row r="177" spans="1:65" s="2" customFormat="1" ht="33" customHeight="1">
      <c r="A177" s="31"/>
      <c r="B177" s="32"/>
      <c r="C177" s="206" t="s">
        <v>270</v>
      </c>
      <c r="D177" s="206" t="s">
        <v>221</v>
      </c>
      <c r="E177" s="207" t="s">
        <v>271</v>
      </c>
      <c r="F177" s="208" t="s">
        <v>272</v>
      </c>
      <c r="G177" s="209" t="s">
        <v>146</v>
      </c>
      <c r="H177" s="210">
        <v>1.21</v>
      </c>
      <c r="I177" s="211"/>
      <c r="J177" s="210">
        <f t="shared" si="20"/>
        <v>0</v>
      </c>
      <c r="K177" s="212"/>
      <c r="L177" s="213"/>
      <c r="M177" s="214" t="s">
        <v>1</v>
      </c>
      <c r="N177" s="215" t="s">
        <v>41</v>
      </c>
      <c r="O177" s="72"/>
      <c r="P177" s="201">
        <f t="shared" si="21"/>
        <v>0</v>
      </c>
      <c r="Q177" s="201">
        <v>0.55000000000000004</v>
      </c>
      <c r="R177" s="201">
        <f t="shared" si="22"/>
        <v>0.66549999999999998</v>
      </c>
      <c r="S177" s="201">
        <v>0</v>
      </c>
      <c r="T177" s="202">
        <f t="shared" si="23"/>
        <v>0</v>
      </c>
      <c r="U177" s="31"/>
      <c r="V177" s="31"/>
      <c r="W177" s="31"/>
      <c r="X177" s="31"/>
      <c r="Y177" s="31"/>
      <c r="Z177" s="31"/>
      <c r="AA177" s="31"/>
      <c r="AB177" s="31"/>
      <c r="AC177" s="31"/>
      <c r="AD177" s="31"/>
      <c r="AE177" s="31"/>
      <c r="AR177" s="203" t="s">
        <v>270</v>
      </c>
      <c r="AT177" s="203" t="s">
        <v>221</v>
      </c>
      <c r="AU177" s="203" t="s">
        <v>135</v>
      </c>
      <c r="AY177" s="14" t="s">
        <v>128</v>
      </c>
      <c r="BE177" s="204">
        <f t="shared" si="24"/>
        <v>0</v>
      </c>
      <c r="BF177" s="204">
        <f t="shared" si="25"/>
        <v>0</v>
      </c>
      <c r="BG177" s="204">
        <f t="shared" si="26"/>
        <v>0</v>
      </c>
      <c r="BH177" s="204">
        <f t="shared" si="27"/>
        <v>0</v>
      </c>
      <c r="BI177" s="204">
        <f t="shared" si="28"/>
        <v>0</v>
      </c>
      <c r="BJ177" s="14" t="s">
        <v>135</v>
      </c>
      <c r="BK177" s="205">
        <f t="shared" si="29"/>
        <v>0</v>
      </c>
      <c r="BL177" s="14" t="s">
        <v>196</v>
      </c>
      <c r="BM177" s="203" t="s">
        <v>273</v>
      </c>
    </row>
    <row r="178" spans="1:65" s="2" customFormat="1" ht="33" customHeight="1">
      <c r="A178" s="31"/>
      <c r="B178" s="32"/>
      <c r="C178" s="192" t="s">
        <v>274</v>
      </c>
      <c r="D178" s="192" t="s">
        <v>130</v>
      </c>
      <c r="E178" s="193" t="s">
        <v>275</v>
      </c>
      <c r="F178" s="194" t="s">
        <v>276</v>
      </c>
      <c r="G178" s="195" t="s">
        <v>133</v>
      </c>
      <c r="H178" s="196">
        <v>16.59</v>
      </c>
      <c r="I178" s="197"/>
      <c r="J178" s="196">
        <f t="shared" si="20"/>
        <v>0</v>
      </c>
      <c r="K178" s="198"/>
      <c r="L178" s="36"/>
      <c r="M178" s="199" t="s">
        <v>1</v>
      </c>
      <c r="N178" s="200" t="s">
        <v>41</v>
      </c>
      <c r="O178" s="72"/>
      <c r="P178" s="201">
        <f t="shared" si="21"/>
        <v>0</v>
      </c>
      <c r="Q178" s="201">
        <v>8.5400369571912507E-3</v>
      </c>
      <c r="R178" s="201">
        <f t="shared" si="22"/>
        <v>0.14167921311980286</v>
      </c>
      <c r="S178" s="201">
        <v>0</v>
      </c>
      <c r="T178" s="202">
        <f t="shared" si="23"/>
        <v>0</v>
      </c>
      <c r="U178" s="31"/>
      <c r="V178" s="31"/>
      <c r="W178" s="31"/>
      <c r="X178" s="31"/>
      <c r="Y178" s="31"/>
      <c r="Z178" s="31"/>
      <c r="AA178" s="31"/>
      <c r="AB178" s="31"/>
      <c r="AC178" s="31"/>
      <c r="AD178" s="31"/>
      <c r="AE178" s="31"/>
      <c r="AR178" s="203" t="s">
        <v>196</v>
      </c>
      <c r="AT178" s="203" t="s">
        <v>130</v>
      </c>
      <c r="AU178" s="203" t="s">
        <v>135</v>
      </c>
      <c r="AY178" s="14" t="s">
        <v>128</v>
      </c>
      <c r="BE178" s="204">
        <f t="shared" si="24"/>
        <v>0</v>
      </c>
      <c r="BF178" s="204">
        <f t="shared" si="25"/>
        <v>0</v>
      </c>
      <c r="BG178" s="204">
        <f t="shared" si="26"/>
        <v>0</v>
      </c>
      <c r="BH178" s="204">
        <f t="shared" si="27"/>
        <v>0</v>
      </c>
      <c r="BI178" s="204">
        <f t="shared" si="28"/>
        <v>0</v>
      </c>
      <c r="BJ178" s="14" t="s">
        <v>135</v>
      </c>
      <c r="BK178" s="205">
        <f t="shared" si="29"/>
        <v>0</v>
      </c>
      <c r="BL178" s="14" t="s">
        <v>196</v>
      </c>
      <c r="BM178" s="203" t="s">
        <v>277</v>
      </c>
    </row>
    <row r="179" spans="1:65" s="2" customFormat="1" ht="24.2" customHeight="1">
      <c r="A179" s="31"/>
      <c r="B179" s="32"/>
      <c r="C179" s="192" t="s">
        <v>278</v>
      </c>
      <c r="D179" s="192" t="s">
        <v>130</v>
      </c>
      <c r="E179" s="193" t="s">
        <v>279</v>
      </c>
      <c r="F179" s="194" t="s">
        <v>280</v>
      </c>
      <c r="G179" s="195" t="s">
        <v>133</v>
      </c>
      <c r="H179" s="196">
        <v>12.76</v>
      </c>
      <c r="I179" s="197"/>
      <c r="J179" s="196">
        <f t="shared" si="20"/>
        <v>0</v>
      </c>
      <c r="K179" s="198"/>
      <c r="L179" s="36"/>
      <c r="M179" s="199" t="s">
        <v>1</v>
      </c>
      <c r="N179" s="200" t="s">
        <v>41</v>
      </c>
      <c r="O179" s="72"/>
      <c r="P179" s="201">
        <f t="shared" si="21"/>
        <v>0</v>
      </c>
      <c r="Q179" s="201">
        <v>0</v>
      </c>
      <c r="R179" s="201">
        <f t="shared" si="22"/>
        <v>0</v>
      </c>
      <c r="S179" s="201">
        <v>0</v>
      </c>
      <c r="T179" s="202">
        <f t="shared" si="23"/>
        <v>0</v>
      </c>
      <c r="U179" s="31"/>
      <c r="V179" s="31"/>
      <c r="W179" s="31"/>
      <c r="X179" s="31"/>
      <c r="Y179" s="31"/>
      <c r="Z179" s="31"/>
      <c r="AA179" s="31"/>
      <c r="AB179" s="31"/>
      <c r="AC179" s="31"/>
      <c r="AD179" s="31"/>
      <c r="AE179" s="31"/>
      <c r="AR179" s="203" t="s">
        <v>196</v>
      </c>
      <c r="AT179" s="203" t="s">
        <v>130</v>
      </c>
      <c r="AU179" s="203" t="s">
        <v>135</v>
      </c>
      <c r="AY179" s="14" t="s">
        <v>128</v>
      </c>
      <c r="BE179" s="204">
        <f t="shared" si="24"/>
        <v>0</v>
      </c>
      <c r="BF179" s="204">
        <f t="shared" si="25"/>
        <v>0</v>
      </c>
      <c r="BG179" s="204">
        <f t="shared" si="26"/>
        <v>0</v>
      </c>
      <c r="BH179" s="204">
        <f t="shared" si="27"/>
        <v>0</v>
      </c>
      <c r="BI179" s="204">
        <f t="shared" si="28"/>
        <v>0</v>
      </c>
      <c r="BJ179" s="14" t="s">
        <v>135</v>
      </c>
      <c r="BK179" s="205">
        <f t="shared" si="29"/>
        <v>0</v>
      </c>
      <c r="BL179" s="14" t="s">
        <v>196</v>
      </c>
      <c r="BM179" s="203" t="s">
        <v>281</v>
      </c>
    </row>
    <row r="180" spans="1:65" s="2" customFormat="1" ht="33" customHeight="1">
      <c r="A180" s="31"/>
      <c r="B180" s="32"/>
      <c r="C180" s="206" t="s">
        <v>282</v>
      </c>
      <c r="D180" s="206" t="s">
        <v>221</v>
      </c>
      <c r="E180" s="207" t="s">
        <v>283</v>
      </c>
      <c r="F180" s="208" t="s">
        <v>284</v>
      </c>
      <c r="G180" s="209" t="s">
        <v>146</v>
      </c>
      <c r="H180" s="210">
        <v>0.54</v>
      </c>
      <c r="I180" s="211"/>
      <c r="J180" s="210">
        <f t="shared" si="20"/>
        <v>0</v>
      </c>
      <c r="K180" s="212"/>
      <c r="L180" s="213"/>
      <c r="M180" s="214" t="s">
        <v>1</v>
      </c>
      <c r="N180" s="215" t="s">
        <v>41</v>
      </c>
      <c r="O180" s="72"/>
      <c r="P180" s="201">
        <f t="shared" si="21"/>
        <v>0</v>
      </c>
      <c r="Q180" s="201">
        <v>0.55000000000000004</v>
      </c>
      <c r="R180" s="201">
        <f t="shared" si="22"/>
        <v>0.29700000000000004</v>
      </c>
      <c r="S180" s="201">
        <v>0</v>
      </c>
      <c r="T180" s="202">
        <f t="shared" si="23"/>
        <v>0</v>
      </c>
      <c r="U180" s="31"/>
      <c r="V180" s="31"/>
      <c r="W180" s="31"/>
      <c r="X180" s="31"/>
      <c r="Y180" s="31"/>
      <c r="Z180" s="31"/>
      <c r="AA180" s="31"/>
      <c r="AB180" s="31"/>
      <c r="AC180" s="31"/>
      <c r="AD180" s="31"/>
      <c r="AE180" s="31"/>
      <c r="AR180" s="203" t="s">
        <v>270</v>
      </c>
      <c r="AT180" s="203" t="s">
        <v>221</v>
      </c>
      <c r="AU180" s="203" t="s">
        <v>135</v>
      </c>
      <c r="AY180" s="14" t="s">
        <v>128</v>
      </c>
      <c r="BE180" s="204">
        <f t="shared" si="24"/>
        <v>0</v>
      </c>
      <c r="BF180" s="204">
        <f t="shared" si="25"/>
        <v>0</v>
      </c>
      <c r="BG180" s="204">
        <f t="shared" si="26"/>
        <v>0</v>
      </c>
      <c r="BH180" s="204">
        <f t="shared" si="27"/>
        <v>0</v>
      </c>
      <c r="BI180" s="204">
        <f t="shared" si="28"/>
        <v>0</v>
      </c>
      <c r="BJ180" s="14" t="s">
        <v>135</v>
      </c>
      <c r="BK180" s="205">
        <f t="shared" si="29"/>
        <v>0</v>
      </c>
      <c r="BL180" s="14" t="s">
        <v>196</v>
      </c>
      <c r="BM180" s="203" t="s">
        <v>285</v>
      </c>
    </row>
    <row r="181" spans="1:65" s="2" customFormat="1" ht="24.2" customHeight="1">
      <c r="A181" s="31"/>
      <c r="B181" s="32"/>
      <c r="C181" s="192" t="s">
        <v>286</v>
      </c>
      <c r="D181" s="192" t="s">
        <v>130</v>
      </c>
      <c r="E181" s="193" t="s">
        <v>287</v>
      </c>
      <c r="F181" s="194" t="s">
        <v>288</v>
      </c>
      <c r="G181" s="195" t="s">
        <v>176</v>
      </c>
      <c r="H181" s="196">
        <v>1.1240000000000001</v>
      </c>
      <c r="I181" s="197"/>
      <c r="J181" s="196">
        <f t="shared" si="20"/>
        <v>0</v>
      </c>
      <c r="K181" s="198"/>
      <c r="L181" s="36"/>
      <c r="M181" s="199" t="s">
        <v>1</v>
      </c>
      <c r="N181" s="200" t="s">
        <v>41</v>
      </c>
      <c r="O181" s="72"/>
      <c r="P181" s="201">
        <f t="shared" si="21"/>
        <v>0</v>
      </c>
      <c r="Q181" s="201">
        <v>0</v>
      </c>
      <c r="R181" s="201">
        <f t="shared" si="22"/>
        <v>0</v>
      </c>
      <c r="S181" s="201">
        <v>0</v>
      </c>
      <c r="T181" s="202">
        <f t="shared" si="23"/>
        <v>0</v>
      </c>
      <c r="U181" s="31"/>
      <c r="V181" s="31"/>
      <c r="W181" s="31"/>
      <c r="X181" s="31"/>
      <c r="Y181" s="31"/>
      <c r="Z181" s="31"/>
      <c r="AA181" s="31"/>
      <c r="AB181" s="31"/>
      <c r="AC181" s="31"/>
      <c r="AD181" s="31"/>
      <c r="AE181" s="31"/>
      <c r="AR181" s="203" t="s">
        <v>196</v>
      </c>
      <c r="AT181" s="203" t="s">
        <v>130</v>
      </c>
      <c r="AU181" s="203" t="s">
        <v>135</v>
      </c>
      <c r="AY181" s="14" t="s">
        <v>128</v>
      </c>
      <c r="BE181" s="204">
        <f t="shared" si="24"/>
        <v>0</v>
      </c>
      <c r="BF181" s="204">
        <f t="shared" si="25"/>
        <v>0</v>
      </c>
      <c r="BG181" s="204">
        <f t="shared" si="26"/>
        <v>0</v>
      </c>
      <c r="BH181" s="204">
        <f t="shared" si="27"/>
        <v>0</v>
      </c>
      <c r="BI181" s="204">
        <f t="shared" si="28"/>
        <v>0</v>
      </c>
      <c r="BJ181" s="14" t="s">
        <v>135</v>
      </c>
      <c r="BK181" s="205">
        <f t="shared" si="29"/>
        <v>0</v>
      </c>
      <c r="BL181" s="14" t="s">
        <v>196</v>
      </c>
      <c r="BM181" s="203" t="s">
        <v>289</v>
      </c>
    </row>
    <row r="182" spans="1:65" s="12" customFormat="1" ht="22.9" customHeight="1">
      <c r="B182" s="176"/>
      <c r="C182" s="177"/>
      <c r="D182" s="178" t="s">
        <v>74</v>
      </c>
      <c r="E182" s="190" t="s">
        <v>290</v>
      </c>
      <c r="F182" s="190" t="s">
        <v>291</v>
      </c>
      <c r="G182" s="177"/>
      <c r="H182" s="177"/>
      <c r="I182" s="180"/>
      <c r="J182" s="191">
        <f>BK182</f>
        <v>0</v>
      </c>
      <c r="K182" s="177"/>
      <c r="L182" s="182"/>
      <c r="M182" s="183"/>
      <c r="N182" s="184"/>
      <c r="O182" s="184"/>
      <c r="P182" s="185">
        <f>SUM(P183:P187)</f>
        <v>0</v>
      </c>
      <c r="Q182" s="184"/>
      <c r="R182" s="185">
        <f>SUM(R183:R187)</f>
        <v>2.0152E-2</v>
      </c>
      <c r="S182" s="184"/>
      <c r="T182" s="186">
        <f>SUM(T183:T187)</f>
        <v>0</v>
      </c>
      <c r="AR182" s="187" t="s">
        <v>135</v>
      </c>
      <c r="AT182" s="188" t="s">
        <v>74</v>
      </c>
      <c r="AU182" s="188" t="s">
        <v>83</v>
      </c>
      <c r="AY182" s="187" t="s">
        <v>128</v>
      </c>
      <c r="BK182" s="189">
        <f>SUM(BK183:BK187)</f>
        <v>0</v>
      </c>
    </row>
    <row r="183" spans="1:65" s="2" customFormat="1" ht="21.75" customHeight="1">
      <c r="A183" s="31"/>
      <c r="B183" s="32"/>
      <c r="C183" s="192" t="s">
        <v>292</v>
      </c>
      <c r="D183" s="192" t="s">
        <v>130</v>
      </c>
      <c r="E183" s="193" t="s">
        <v>293</v>
      </c>
      <c r="F183" s="194" t="s">
        <v>294</v>
      </c>
      <c r="G183" s="195" t="s">
        <v>295</v>
      </c>
      <c r="H183" s="196">
        <v>2</v>
      </c>
      <c r="I183" s="197"/>
      <c r="J183" s="196">
        <f>ROUND(I183*H183,3)</f>
        <v>0</v>
      </c>
      <c r="K183" s="198"/>
      <c r="L183" s="36"/>
      <c r="M183" s="199" t="s">
        <v>1</v>
      </c>
      <c r="N183" s="200" t="s">
        <v>41</v>
      </c>
      <c r="O183" s="72"/>
      <c r="P183" s="201">
        <f>O183*H183</f>
        <v>0</v>
      </c>
      <c r="Q183" s="201">
        <v>4.8500000000000001E-3</v>
      </c>
      <c r="R183" s="201">
        <f>Q183*H183</f>
        <v>9.7000000000000003E-3</v>
      </c>
      <c r="S183" s="201">
        <v>0</v>
      </c>
      <c r="T183" s="202">
        <f>S183*H183</f>
        <v>0</v>
      </c>
      <c r="U183" s="31"/>
      <c r="V183" s="31"/>
      <c r="W183" s="31"/>
      <c r="X183" s="31"/>
      <c r="Y183" s="31"/>
      <c r="Z183" s="31"/>
      <c r="AA183" s="31"/>
      <c r="AB183" s="31"/>
      <c r="AC183" s="31"/>
      <c r="AD183" s="31"/>
      <c r="AE183" s="31"/>
      <c r="AR183" s="203" t="s">
        <v>196</v>
      </c>
      <c r="AT183" s="203" t="s">
        <v>130</v>
      </c>
      <c r="AU183" s="203" t="s">
        <v>135</v>
      </c>
      <c r="AY183" s="14" t="s">
        <v>128</v>
      </c>
      <c r="BE183" s="204">
        <f>IF(N183="základná",J183,0)</f>
        <v>0</v>
      </c>
      <c r="BF183" s="204">
        <f>IF(N183="znížená",J183,0)</f>
        <v>0</v>
      </c>
      <c r="BG183" s="204">
        <f>IF(N183="zákl. prenesená",J183,0)</f>
        <v>0</v>
      </c>
      <c r="BH183" s="204">
        <f>IF(N183="zníž. prenesená",J183,0)</f>
        <v>0</v>
      </c>
      <c r="BI183" s="204">
        <f>IF(N183="nulová",J183,0)</f>
        <v>0</v>
      </c>
      <c r="BJ183" s="14" t="s">
        <v>135</v>
      </c>
      <c r="BK183" s="205">
        <f>ROUND(I183*H183,3)</f>
        <v>0</v>
      </c>
      <c r="BL183" s="14" t="s">
        <v>196</v>
      </c>
      <c r="BM183" s="203" t="s">
        <v>296</v>
      </c>
    </row>
    <row r="184" spans="1:65" s="2" customFormat="1" ht="33" customHeight="1">
      <c r="A184" s="31"/>
      <c r="B184" s="32"/>
      <c r="C184" s="192" t="s">
        <v>297</v>
      </c>
      <c r="D184" s="192" t="s">
        <v>130</v>
      </c>
      <c r="E184" s="193" t="s">
        <v>298</v>
      </c>
      <c r="F184" s="194" t="s">
        <v>299</v>
      </c>
      <c r="G184" s="195" t="s">
        <v>268</v>
      </c>
      <c r="H184" s="196">
        <v>3.6</v>
      </c>
      <c r="I184" s="197"/>
      <c r="J184" s="196">
        <f>ROUND(I184*H184,3)</f>
        <v>0</v>
      </c>
      <c r="K184" s="198"/>
      <c r="L184" s="36"/>
      <c r="M184" s="199" t="s">
        <v>1</v>
      </c>
      <c r="N184" s="200" t="s">
        <v>41</v>
      </c>
      <c r="O184" s="72"/>
      <c r="P184" s="201">
        <f>O184*H184</f>
        <v>0</v>
      </c>
      <c r="Q184" s="201">
        <v>5.0000000000000002E-5</v>
      </c>
      <c r="R184" s="201">
        <f>Q184*H184</f>
        <v>1.8000000000000001E-4</v>
      </c>
      <c r="S184" s="201">
        <v>0</v>
      </c>
      <c r="T184" s="202">
        <f>S184*H184</f>
        <v>0</v>
      </c>
      <c r="U184" s="31"/>
      <c r="V184" s="31"/>
      <c r="W184" s="31"/>
      <c r="X184" s="31"/>
      <c r="Y184" s="31"/>
      <c r="Z184" s="31"/>
      <c r="AA184" s="31"/>
      <c r="AB184" s="31"/>
      <c r="AC184" s="31"/>
      <c r="AD184" s="31"/>
      <c r="AE184" s="31"/>
      <c r="AR184" s="203" t="s">
        <v>196</v>
      </c>
      <c r="AT184" s="203" t="s">
        <v>130</v>
      </c>
      <c r="AU184" s="203" t="s">
        <v>135</v>
      </c>
      <c r="AY184" s="14" t="s">
        <v>128</v>
      </c>
      <c r="BE184" s="204">
        <f>IF(N184="základná",J184,0)</f>
        <v>0</v>
      </c>
      <c r="BF184" s="204">
        <f>IF(N184="znížená",J184,0)</f>
        <v>0</v>
      </c>
      <c r="BG184" s="204">
        <f>IF(N184="zákl. prenesená",J184,0)</f>
        <v>0</v>
      </c>
      <c r="BH184" s="204">
        <f>IF(N184="zníž. prenesená",J184,0)</f>
        <v>0</v>
      </c>
      <c r="BI184" s="204">
        <f>IF(N184="nulová",J184,0)</f>
        <v>0</v>
      </c>
      <c r="BJ184" s="14" t="s">
        <v>135</v>
      </c>
      <c r="BK184" s="205">
        <f>ROUND(I184*H184,3)</f>
        <v>0</v>
      </c>
      <c r="BL184" s="14" t="s">
        <v>196</v>
      </c>
      <c r="BM184" s="203" t="s">
        <v>300</v>
      </c>
    </row>
    <row r="185" spans="1:65" s="2" customFormat="1" ht="33" customHeight="1">
      <c r="A185" s="31"/>
      <c r="B185" s="32"/>
      <c r="C185" s="192" t="s">
        <v>301</v>
      </c>
      <c r="D185" s="192" t="s">
        <v>130</v>
      </c>
      <c r="E185" s="193" t="s">
        <v>302</v>
      </c>
      <c r="F185" s="194" t="s">
        <v>303</v>
      </c>
      <c r="G185" s="195" t="s">
        <v>268</v>
      </c>
      <c r="H185" s="196">
        <v>3.6</v>
      </c>
      <c r="I185" s="197"/>
      <c r="J185" s="196">
        <f>ROUND(I185*H185,3)</f>
        <v>0</v>
      </c>
      <c r="K185" s="198"/>
      <c r="L185" s="36"/>
      <c r="M185" s="199" t="s">
        <v>1</v>
      </c>
      <c r="N185" s="200" t="s">
        <v>41</v>
      </c>
      <c r="O185" s="72"/>
      <c r="P185" s="201">
        <f>O185*H185</f>
        <v>0</v>
      </c>
      <c r="Q185" s="201">
        <v>2.1700000000000001E-3</v>
      </c>
      <c r="R185" s="201">
        <f>Q185*H185</f>
        <v>7.8120000000000004E-3</v>
      </c>
      <c r="S185" s="201">
        <v>0</v>
      </c>
      <c r="T185" s="202">
        <f>S185*H185</f>
        <v>0</v>
      </c>
      <c r="U185" s="31"/>
      <c r="V185" s="31"/>
      <c r="W185" s="31"/>
      <c r="X185" s="31"/>
      <c r="Y185" s="31"/>
      <c r="Z185" s="31"/>
      <c r="AA185" s="31"/>
      <c r="AB185" s="31"/>
      <c r="AC185" s="31"/>
      <c r="AD185" s="31"/>
      <c r="AE185" s="31"/>
      <c r="AR185" s="203" t="s">
        <v>196</v>
      </c>
      <c r="AT185" s="203" t="s">
        <v>130</v>
      </c>
      <c r="AU185" s="203" t="s">
        <v>135</v>
      </c>
      <c r="AY185" s="14" t="s">
        <v>128</v>
      </c>
      <c r="BE185" s="204">
        <f>IF(N185="základná",J185,0)</f>
        <v>0</v>
      </c>
      <c r="BF185" s="204">
        <f>IF(N185="znížená",J185,0)</f>
        <v>0</v>
      </c>
      <c r="BG185" s="204">
        <f>IF(N185="zákl. prenesená",J185,0)</f>
        <v>0</v>
      </c>
      <c r="BH185" s="204">
        <f>IF(N185="zníž. prenesená",J185,0)</f>
        <v>0</v>
      </c>
      <c r="BI185" s="204">
        <f>IF(N185="nulová",J185,0)</f>
        <v>0</v>
      </c>
      <c r="BJ185" s="14" t="s">
        <v>135</v>
      </c>
      <c r="BK185" s="205">
        <f>ROUND(I185*H185,3)</f>
        <v>0</v>
      </c>
      <c r="BL185" s="14" t="s">
        <v>196</v>
      </c>
      <c r="BM185" s="203" t="s">
        <v>304</v>
      </c>
    </row>
    <row r="186" spans="1:65" s="2" customFormat="1" ht="24.2" customHeight="1">
      <c r="A186" s="31"/>
      <c r="B186" s="32"/>
      <c r="C186" s="192" t="s">
        <v>305</v>
      </c>
      <c r="D186" s="192" t="s">
        <v>130</v>
      </c>
      <c r="E186" s="193" t="s">
        <v>306</v>
      </c>
      <c r="F186" s="194" t="s">
        <v>307</v>
      </c>
      <c r="G186" s="195" t="s">
        <v>268</v>
      </c>
      <c r="H186" s="196">
        <v>6</v>
      </c>
      <c r="I186" s="197"/>
      <c r="J186" s="196">
        <f>ROUND(I186*H186,3)</f>
        <v>0</v>
      </c>
      <c r="K186" s="198"/>
      <c r="L186" s="36"/>
      <c r="M186" s="199" t="s">
        <v>1</v>
      </c>
      <c r="N186" s="200" t="s">
        <v>41</v>
      </c>
      <c r="O186" s="72"/>
      <c r="P186" s="201">
        <f>O186*H186</f>
        <v>0</v>
      </c>
      <c r="Q186" s="201">
        <v>4.0999999999999999E-4</v>
      </c>
      <c r="R186" s="201">
        <f>Q186*H186</f>
        <v>2.4599999999999999E-3</v>
      </c>
      <c r="S186" s="201">
        <v>0</v>
      </c>
      <c r="T186" s="202">
        <f>S186*H186</f>
        <v>0</v>
      </c>
      <c r="U186" s="31"/>
      <c r="V186" s="31"/>
      <c r="W186" s="31"/>
      <c r="X186" s="31"/>
      <c r="Y186" s="31"/>
      <c r="Z186" s="31"/>
      <c r="AA186" s="31"/>
      <c r="AB186" s="31"/>
      <c r="AC186" s="31"/>
      <c r="AD186" s="31"/>
      <c r="AE186" s="31"/>
      <c r="AR186" s="203" t="s">
        <v>196</v>
      </c>
      <c r="AT186" s="203" t="s">
        <v>130</v>
      </c>
      <c r="AU186" s="203" t="s">
        <v>135</v>
      </c>
      <c r="AY186" s="14" t="s">
        <v>128</v>
      </c>
      <c r="BE186" s="204">
        <f>IF(N186="základná",J186,0)</f>
        <v>0</v>
      </c>
      <c r="BF186" s="204">
        <f>IF(N186="znížená",J186,0)</f>
        <v>0</v>
      </c>
      <c r="BG186" s="204">
        <f>IF(N186="zákl. prenesená",J186,0)</f>
        <v>0</v>
      </c>
      <c r="BH186" s="204">
        <f>IF(N186="zníž. prenesená",J186,0)</f>
        <v>0</v>
      </c>
      <c r="BI186" s="204">
        <f>IF(N186="nulová",J186,0)</f>
        <v>0</v>
      </c>
      <c r="BJ186" s="14" t="s">
        <v>135</v>
      </c>
      <c r="BK186" s="205">
        <f>ROUND(I186*H186,3)</f>
        <v>0</v>
      </c>
      <c r="BL186" s="14" t="s">
        <v>196</v>
      </c>
      <c r="BM186" s="203" t="s">
        <v>308</v>
      </c>
    </row>
    <row r="187" spans="1:65" s="2" customFormat="1" ht="24.2" customHeight="1">
      <c r="A187" s="31"/>
      <c r="B187" s="32"/>
      <c r="C187" s="192" t="s">
        <v>309</v>
      </c>
      <c r="D187" s="192" t="s">
        <v>130</v>
      </c>
      <c r="E187" s="193" t="s">
        <v>310</v>
      </c>
      <c r="F187" s="194" t="s">
        <v>311</v>
      </c>
      <c r="G187" s="195" t="s">
        <v>176</v>
      </c>
      <c r="H187" s="196">
        <v>0.02</v>
      </c>
      <c r="I187" s="197"/>
      <c r="J187" s="196">
        <f>ROUND(I187*H187,3)</f>
        <v>0</v>
      </c>
      <c r="K187" s="198"/>
      <c r="L187" s="36"/>
      <c r="M187" s="199" t="s">
        <v>1</v>
      </c>
      <c r="N187" s="200" t="s">
        <v>41</v>
      </c>
      <c r="O187" s="72"/>
      <c r="P187" s="201">
        <f>O187*H187</f>
        <v>0</v>
      </c>
      <c r="Q187" s="201">
        <v>0</v>
      </c>
      <c r="R187" s="201">
        <f>Q187*H187</f>
        <v>0</v>
      </c>
      <c r="S187" s="201">
        <v>0</v>
      </c>
      <c r="T187" s="202">
        <f>S187*H187</f>
        <v>0</v>
      </c>
      <c r="U187" s="31"/>
      <c r="V187" s="31"/>
      <c r="W187" s="31"/>
      <c r="X187" s="31"/>
      <c r="Y187" s="31"/>
      <c r="Z187" s="31"/>
      <c r="AA187" s="31"/>
      <c r="AB187" s="31"/>
      <c r="AC187" s="31"/>
      <c r="AD187" s="31"/>
      <c r="AE187" s="31"/>
      <c r="AR187" s="203" t="s">
        <v>196</v>
      </c>
      <c r="AT187" s="203" t="s">
        <v>130</v>
      </c>
      <c r="AU187" s="203" t="s">
        <v>135</v>
      </c>
      <c r="AY187" s="14" t="s">
        <v>128</v>
      </c>
      <c r="BE187" s="204">
        <f>IF(N187="základná",J187,0)</f>
        <v>0</v>
      </c>
      <c r="BF187" s="204">
        <f>IF(N187="znížená",J187,0)</f>
        <v>0</v>
      </c>
      <c r="BG187" s="204">
        <f>IF(N187="zákl. prenesená",J187,0)</f>
        <v>0</v>
      </c>
      <c r="BH187" s="204">
        <f>IF(N187="zníž. prenesená",J187,0)</f>
        <v>0</v>
      </c>
      <c r="BI187" s="204">
        <f>IF(N187="nulová",J187,0)</f>
        <v>0</v>
      </c>
      <c r="BJ187" s="14" t="s">
        <v>135</v>
      </c>
      <c r="BK187" s="205">
        <f>ROUND(I187*H187,3)</f>
        <v>0</v>
      </c>
      <c r="BL187" s="14" t="s">
        <v>196</v>
      </c>
      <c r="BM187" s="203" t="s">
        <v>312</v>
      </c>
    </row>
    <row r="188" spans="1:65" s="12" customFormat="1" ht="22.9" customHeight="1">
      <c r="B188" s="176"/>
      <c r="C188" s="177"/>
      <c r="D188" s="178" t="s">
        <v>74</v>
      </c>
      <c r="E188" s="190" t="s">
        <v>313</v>
      </c>
      <c r="F188" s="190" t="s">
        <v>314</v>
      </c>
      <c r="G188" s="177"/>
      <c r="H188" s="177"/>
      <c r="I188" s="180"/>
      <c r="J188" s="191">
        <f>BK188</f>
        <v>0</v>
      </c>
      <c r="K188" s="177"/>
      <c r="L188" s="182"/>
      <c r="M188" s="183"/>
      <c r="N188" s="184"/>
      <c r="O188" s="184"/>
      <c r="P188" s="185">
        <f>SUM(P189:P190)</f>
        <v>0</v>
      </c>
      <c r="Q188" s="184"/>
      <c r="R188" s="185">
        <f>SUM(R189:R190)</f>
        <v>0.1216028</v>
      </c>
      <c r="S188" s="184"/>
      <c r="T188" s="186">
        <f>SUM(T189:T190)</f>
        <v>0</v>
      </c>
      <c r="AR188" s="187" t="s">
        <v>135</v>
      </c>
      <c r="AT188" s="188" t="s">
        <v>74</v>
      </c>
      <c r="AU188" s="188" t="s">
        <v>83</v>
      </c>
      <c r="AY188" s="187" t="s">
        <v>128</v>
      </c>
      <c r="BK188" s="189">
        <f>SUM(BK189:BK190)</f>
        <v>0</v>
      </c>
    </row>
    <row r="189" spans="1:65" s="2" customFormat="1" ht="24.2" customHeight="1">
      <c r="A189" s="31"/>
      <c r="B189" s="32"/>
      <c r="C189" s="192" t="s">
        <v>315</v>
      </c>
      <c r="D189" s="192" t="s">
        <v>130</v>
      </c>
      <c r="E189" s="193" t="s">
        <v>316</v>
      </c>
      <c r="F189" s="194" t="s">
        <v>317</v>
      </c>
      <c r="G189" s="195" t="s">
        <v>133</v>
      </c>
      <c r="H189" s="196">
        <v>12.76</v>
      </c>
      <c r="I189" s="197"/>
      <c r="J189" s="196">
        <f>ROUND(I189*H189,3)</f>
        <v>0</v>
      </c>
      <c r="K189" s="198"/>
      <c r="L189" s="36"/>
      <c r="M189" s="199" t="s">
        <v>1</v>
      </c>
      <c r="N189" s="200" t="s">
        <v>41</v>
      </c>
      <c r="O189" s="72"/>
      <c r="P189" s="201">
        <f>O189*H189</f>
        <v>0</v>
      </c>
      <c r="Q189" s="201">
        <v>9.5300000000000003E-3</v>
      </c>
      <c r="R189" s="201">
        <f>Q189*H189</f>
        <v>0.1216028</v>
      </c>
      <c r="S189" s="201">
        <v>0</v>
      </c>
      <c r="T189" s="202">
        <f>S189*H189</f>
        <v>0</v>
      </c>
      <c r="U189" s="31"/>
      <c r="V189" s="31"/>
      <c r="W189" s="31"/>
      <c r="X189" s="31"/>
      <c r="Y189" s="31"/>
      <c r="Z189" s="31"/>
      <c r="AA189" s="31"/>
      <c r="AB189" s="31"/>
      <c r="AC189" s="31"/>
      <c r="AD189" s="31"/>
      <c r="AE189" s="31"/>
      <c r="AR189" s="203" t="s">
        <v>196</v>
      </c>
      <c r="AT189" s="203" t="s">
        <v>130</v>
      </c>
      <c r="AU189" s="203" t="s">
        <v>135</v>
      </c>
      <c r="AY189" s="14" t="s">
        <v>128</v>
      </c>
      <c r="BE189" s="204">
        <f>IF(N189="základná",J189,0)</f>
        <v>0</v>
      </c>
      <c r="BF189" s="204">
        <f>IF(N189="znížená",J189,0)</f>
        <v>0</v>
      </c>
      <c r="BG189" s="204">
        <f>IF(N189="zákl. prenesená",J189,0)</f>
        <v>0</v>
      </c>
      <c r="BH189" s="204">
        <f>IF(N189="zníž. prenesená",J189,0)</f>
        <v>0</v>
      </c>
      <c r="BI189" s="204">
        <f>IF(N189="nulová",J189,0)</f>
        <v>0</v>
      </c>
      <c r="BJ189" s="14" t="s">
        <v>135</v>
      </c>
      <c r="BK189" s="205">
        <f>ROUND(I189*H189,3)</f>
        <v>0</v>
      </c>
      <c r="BL189" s="14" t="s">
        <v>196</v>
      </c>
      <c r="BM189" s="203" t="s">
        <v>318</v>
      </c>
    </row>
    <row r="190" spans="1:65" s="2" customFormat="1" ht="21.75" customHeight="1">
      <c r="A190" s="31"/>
      <c r="B190" s="32"/>
      <c r="C190" s="192" t="s">
        <v>319</v>
      </c>
      <c r="D190" s="192" t="s">
        <v>130</v>
      </c>
      <c r="E190" s="193" t="s">
        <v>320</v>
      </c>
      <c r="F190" s="194" t="s">
        <v>321</v>
      </c>
      <c r="G190" s="195" t="s">
        <v>176</v>
      </c>
      <c r="H190" s="196">
        <v>0.122</v>
      </c>
      <c r="I190" s="197"/>
      <c r="J190" s="196">
        <f>ROUND(I190*H190,3)</f>
        <v>0</v>
      </c>
      <c r="K190" s="198"/>
      <c r="L190" s="36"/>
      <c r="M190" s="199" t="s">
        <v>1</v>
      </c>
      <c r="N190" s="200" t="s">
        <v>41</v>
      </c>
      <c r="O190" s="72"/>
      <c r="P190" s="201">
        <f>O190*H190</f>
        <v>0</v>
      </c>
      <c r="Q190" s="201">
        <v>0</v>
      </c>
      <c r="R190" s="201">
        <f>Q190*H190</f>
        <v>0</v>
      </c>
      <c r="S190" s="201">
        <v>0</v>
      </c>
      <c r="T190" s="202">
        <f>S190*H190</f>
        <v>0</v>
      </c>
      <c r="U190" s="31"/>
      <c r="V190" s="31"/>
      <c r="W190" s="31"/>
      <c r="X190" s="31"/>
      <c r="Y190" s="31"/>
      <c r="Z190" s="31"/>
      <c r="AA190" s="31"/>
      <c r="AB190" s="31"/>
      <c r="AC190" s="31"/>
      <c r="AD190" s="31"/>
      <c r="AE190" s="31"/>
      <c r="AR190" s="203" t="s">
        <v>196</v>
      </c>
      <c r="AT190" s="203" t="s">
        <v>130</v>
      </c>
      <c r="AU190" s="203" t="s">
        <v>135</v>
      </c>
      <c r="AY190" s="14" t="s">
        <v>128</v>
      </c>
      <c r="BE190" s="204">
        <f>IF(N190="základná",J190,0)</f>
        <v>0</v>
      </c>
      <c r="BF190" s="204">
        <f>IF(N190="znížená",J190,0)</f>
        <v>0</v>
      </c>
      <c r="BG190" s="204">
        <f>IF(N190="zákl. prenesená",J190,0)</f>
        <v>0</v>
      </c>
      <c r="BH190" s="204">
        <f>IF(N190="zníž. prenesená",J190,0)</f>
        <v>0</v>
      </c>
      <c r="BI190" s="204">
        <f>IF(N190="nulová",J190,0)</f>
        <v>0</v>
      </c>
      <c r="BJ190" s="14" t="s">
        <v>135</v>
      </c>
      <c r="BK190" s="205">
        <f>ROUND(I190*H190,3)</f>
        <v>0</v>
      </c>
      <c r="BL190" s="14" t="s">
        <v>196</v>
      </c>
      <c r="BM190" s="203" t="s">
        <v>322</v>
      </c>
    </row>
    <row r="191" spans="1:65" s="12" customFormat="1" ht="22.9" customHeight="1">
      <c r="B191" s="176"/>
      <c r="C191" s="177"/>
      <c r="D191" s="178" t="s">
        <v>74</v>
      </c>
      <c r="E191" s="190" t="s">
        <v>323</v>
      </c>
      <c r="F191" s="190" t="s">
        <v>324</v>
      </c>
      <c r="G191" s="177"/>
      <c r="H191" s="177"/>
      <c r="I191" s="180"/>
      <c r="J191" s="191">
        <f>BK191</f>
        <v>0</v>
      </c>
      <c r="K191" s="177"/>
      <c r="L191" s="182"/>
      <c r="M191" s="183"/>
      <c r="N191" s="184"/>
      <c r="O191" s="184"/>
      <c r="P191" s="185">
        <f>SUM(P192:P196)</f>
        <v>0</v>
      </c>
      <c r="Q191" s="184"/>
      <c r="R191" s="185">
        <f>SUM(R192:R196)</f>
        <v>0.19486000000000001</v>
      </c>
      <c r="S191" s="184"/>
      <c r="T191" s="186">
        <f>SUM(T192:T196)</f>
        <v>0</v>
      </c>
      <c r="AR191" s="187" t="s">
        <v>135</v>
      </c>
      <c r="AT191" s="188" t="s">
        <v>74</v>
      </c>
      <c r="AU191" s="188" t="s">
        <v>83</v>
      </c>
      <c r="AY191" s="187" t="s">
        <v>128</v>
      </c>
      <c r="BK191" s="189">
        <f>SUM(BK192:BK196)</f>
        <v>0</v>
      </c>
    </row>
    <row r="192" spans="1:65" s="2" customFormat="1" ht="16.5" customHeight="1">
      <c r="A192" s="31"/>
      <c r="B192" s="32"/>
      <c r="C192" s="192" t="s">
        <v>325</v>
      </c>
      <c r="D192" s="192" t="s">
        <v>130</v>
      </c>
      <c r="E192" s="193" t="s">
        <v>326</v>
      </c>
      <c r="F192" s="194" t="s">
        <v>327</v>
      </c>
      <c r="G192" s="195" t="s">
        <v>268</v>
      </c>
      <c r="H192" s="196">
        <v>7</v>
      </c>
      <c r="I192" s="197"/>
      <c r="J192" s="196">
        <f>ROUND(I192*H192,3)</f>
        <v>0</v>
      </c>
      <c r="K192" s="198"/>
      <c r="L192" s="36"/>
      <c r="M192" s="199" t="s">
        <v>1</v>
      </c>
      <c r="N192" s="200" t="s">
        <v>41</v>
      </c>
      <c r="O192" s="72"/>
      <c r="P192" s="201">
        <f>O192*H192</f>
        <v>0</v>
      </c>
      <c r="Q192" s="201">
        <v>1.8000000000000001E-4</v>
      </c>
      <c r="R192" s="201">
        <f>Q192*H192</f>
        <v>1.2600000000000001E-3</v>
      </c>
      <c r="S192" s="201">
        <v>0</v>
      </c>
      <c r="T192" s="202">
        <f>S192*H192</f>
        <v>0</v>
      </c>
      <c r="U192" s="31"/>
      <c r="V192" s="31"/>
      <c r="W192" s="31"/>
      <c r="X192" s="31"/>
      <c r="Y192" s="31"/>
      <c r="Z192" s="31"/>
      <c r="AA192" s="31"/>
      <c r="AB192" s="31"/>
      <c r="AC192" s="31"/>
      <c r="AD192" s="31"/>
      <c r="AE192" s="31"/>
      <c r="AR192" s="203" t="s">
        <v>196</v>
      </c>
      <c r="AT192" s="203" t="s">
        <v>130</v>
      </c>
      <c r="AU192" s="203" t="s">
        <v>135</v>
      </c>
      <c r="AY192" s="14" t="s">
        <v>128</v>
      </c>
      <c r="BE192" s="204">
        <f>IF(N192="základná",J192,0)</f>
        <v>0</v>
      </c>
      <c r="BF192" s="204">
        <f>IF(N192="znížená",J192,0)</f>
        <v>0</v>
      </c>
      <c r="BG192" s="204">
        <f>IF(N192="zákl. prenesená",J192,0)</f>
        <v>0</v>
      </c>
      <c r="BH192" s="204">
        <f>IF(N192="zníž. prenesená",J192,0)</f>
        <v>0</v>
      </c>
      <c r="BI192" s="204">
        <f>IF(N192="nulová",J192,0)</f>
        <v>0</v>
      </c>
      <c r="BJ192" s="14" t="s">
        <v>135</v>
      </c>
      <c r="BK192" s="205">
        <f>ROUND(I192*H192,3)</f>
        <v>0</v>
      </c>
      <c r="BL192" s="14" t="s">
        <v>196</v>
      </c>
      <c r="BM192" s="203" t="s">
        <v>328</v>
      </c>
    </row>
    <row r="193" spans="1:65" s="2" customFormat="1" ht="24.2" customHeight="1">
      <c r="A193" s="31"/>
      <c r="B193" s="32"/>
      <c r="C193" s="206" t="s">
        <v>329</v>
      </c>
      <c r="D193" s="206" t="s">
        <v>221</v>
      </c>
      <c r="E193" s="207" t="s">
        <v>330</v>
      </c>
      <c r="F193" s="208" t="s">
        <v>331</v>
      </c>
      <c r="G193" s="209" t="s">
        <v>295</v>
      </c>
      <c r="H193" s="210">
        <v>2</v>
      </c>
      <c r="I193" s="211"/>
      <c r="J193" s="210">
        <f>ROUND(I193*H193,3)</f>
        <v>0</v>
      </c>
      <c r="K193" s="212"/>
      <c r="L193" s="213"/>
      <c r="M193" s="214" t="s">
        <v>1</v>
      </c>
      <c r="N193" s="215" t="s">
        <v>41</v>
      </c>
      <c r="O193" s="72"/>
      <c r="P193" s="201">
        <f>O193*H193</f>
        <v>0</v>
      </c>
      <c r="Q193" s="201">
        <v>3.4000000000000002E-2</v>
      </c>
      <c r="R193" s="201">
        <f>Q193*H193</f>
        <v>6.8000000000000005E-2</v>
      </c>
      <c r="S193" s="201">
        <v>0</v>
      </c>
      <c r="T193" s="202">
        <f>S193*H193</f>
        <v>0</v>
      </c>
      <c r="U193" s="31"/>
      <c r="V193" s="31"/>
      <c r="W193" s="31"/>
      <c r="X193" s="31"/>
      <c r="Y193" s="31"/>
      <c r="Z193" s="31"/>
      <c r="AA193" s="31"/>
      <c r="AB193" s="31"/>
      <c r="AC193" s="31"/>
      <c r="AD193" s="31"/>
      <c r="AE193" s="31"/>
      <c r="AR193" s="203" t="s">
        <v>270</v>
      </c>
      <c r="AT193" s="203" t="s">
        <v>221</v>
      </c>
      <c r="AU193" s="203" t="s">
        <v>135</v>
      </c>
      <c r="AY193" s="14" t="s">
        <v>128</v>
      </c>
      <c r="BE193" s="204">
        <f>IF(N193="základná",J193,0)</f>
        <v>0</v>
      </c>
      <c r="BF193" s="204">
        <f>IF(N193="znížená",J193,0)</f>
        <v>0</v>
      </c>
      <c r="BG193" s="204">
        <f>IF(N193="zákl. prenesená",J193,0)</f>
        <v>0</v>
      </c>
      <c r="BH193" s="204">
        <f>IF(N193="zníž. prenesená",J193,0)</f>
        <v>0</v>
      </c>
      <c r="BI193" s="204">
        <f>IF(N193="nulová",J193,0)</f>
        <v>0</v>
      </c>
      <c r="BJ193" s="14" t="s">
        <v>135</v>
      </c>
      <c r="BK193" s="205">
        <f>ROUND(I193*H193,3)</f>
        <v>0</v>
      </c>
      <c r="BL193" s="14" t="s">
        <v>196</v>
      </c>
      <c r="BM193" s="203" t="s">
        <v>332</v>
      </c>
    </row>
    <row r="194" spans="1:65" s="2" customFormat="1" ht="24.2" customHeight="1">
      <c r="A194" s="31"/>
      <c r="B194" s="32"/>
      <c r="C194" s="192" t="s">
        <v>333</v>
      </c>
      <c r="D194" s="192" t="s">
        <v>130</v>
      </c>
      <c r="E194" s="193" t="s">
        <v>334</v>
      </c>
      <c r="F194" s="194" t="s">
        <v>335</v>
      </c>
      <c r="G194" s="195" t="s">
        <v>268</v>
      </c>
      <c r="H194" s="196">
        <v>30</v>
      </c>
      <c r="I194" s="197"/>
      <c r="J194" s="196">
        <f>ROUND(I194*H194,3)</f>
        <v>0</v>
      </c>
      <c r="K194" s="198"/>
      <c r="L194" s="36"/>
      <c r="M194" s="199" t="s">
        <v>1</v>
      </c>
      <c r="N194" s="200" t="s">
        <v>41</v>
      </c>
      <c r="O194" s="72"/>
      <c r="P194" s="201">
        <f>O194*H194</f>
        <v>0</v>
      </c>
      <c r="Q194" s="201">
        <v>2.0000000000000002E-5</v>
      </c>
      <c r="R194" s="201">
        <f>Q194*H194</f>
        <v>6.0000000000000006E-4</v>
      </c>
      <c r="S194" s="201">
        <v>0</v>
      </c>
      <c r="T194" s="202">
        <f>S194*H194</f>
        <v>0</v>
      </c>
      <c r="U194" s="31"/>
      <c r="V194" s="31"/>
      <c r="W194" s="31"/>
      <c r="X194" s="31"/>
      <c r="Y194" s="31"/>
      <c r="Z194" s="31"/>
      <c r="AA194" s="31"/>
      <c r="AB194" s="31"/>
      <c r="AC194" s="31"/>
      <c r="AD194" s="31"/>
      <c r="AE194" s="31"/>
      <c r="AR194" s="203" t="s">
        <v>196</v>
      </c>
      <c r="AT194" s="203" t="s">
        <v>130</v>
      </c>
      <c r="AU194" s="203" t="s">
        <v>135</v>
      </c>
      <c r="AY194" s="14" t="s">
        <v>128</v>
      </c>
      <c r="BE194" s="204">
        <f>IF(N194="základná",J194,0)</f>
        <v>0</v>
      </c>
      <c r="BF194" s="204">
        <f>IF(N194="znížená",J194,0)</f>
        <v>0</v>
      </c>
      <c r="BG194" s="204">
        <f>IF(N194="zákl. prenesená",J194,0)</f>
        <v>0</v>
      </c>
      <c r="BH194" s="204">
        <f>IF(N194="zníž. prenesená",J194,0)</f>
        <v>0</v>
      </c>
      <c r="BI194" s="204">
        <f>IF(N194="nulová",J194,0)</f>
        <v>0</v>
      </c>
      <c r="BJ194" s="14" t="s">
        <v>135</v>
      </c>
      <c r="BK194" s="205">
        <f>ROUND(I194*H194,3)</f>
        <v>0</v>
      </c>
      <c r="BL194" s="14" t="s">
        <v>196</v>
      </c>
      <c r="BM194" s="203" t="s">
        <v>336</v>
      </c>
    </row>
    <row r="195" spans="1:65" s="2" customFormat="1" ht="37.9" customHeight="1">
      <c r="A195" s="31"/>
      <c r="B195" s="32"/>
      <c r="C195" s="206" t="s">
        <v>337</v>
      </c>
      <c r="D195" s="206" t="s">
        <v>221</v>
      </c>
      <c r="E195" s="207" t="s">
        <v>338</v>
      </c>
      <c r="F195" s="208" t="s">
        <v>339</v>
      </c>
      <c r="G195" s="209" t="s">
        <v>146</v>
      </c>
      <c r="H195" s="210">
        <v>0.25</v>
      </c>
      <c r="I195" s="211"/>
      <c r="J195" s="210">
        <f>ROUND(I195*H195,3)</f>
        <v>0</v>
      </c>
      <c r="K195" s="212"/>
      <c r="L195" s="213"/>
      <c r="M195" s="214" t="s">
        <v>1</v>
      </c>
      <c r="N195" s="215" t="s">
        <v>41</v>
      </c>
      <c r="O195" s="72"/>
      <c r="P195" s="201">
        <f>O195*H195</f>
        <v>0</v>
      </c>
      <c r="Q195" s="201">
        <v>0.5</v>
      </c>
      <c r="R195" s="201">
        <f>Q195*H195</f>
        <v>0.125</v>
      </c>
      <c r="S195" s="201">
        <v>0</v>
      </c>
      <c r="T195" s="202">
        <f>S195*H195</f>
        <v>0</v>
      </c>
      <c r="U195" s="31"/>
      <c r="V195" s="31"/>
      <c r="W195" s="31"/>
      <c r="X195" s="31"/>
      <c r="Y195" s="31"/>
      <c r="Z195" s="31"/>
      <c r="AA195" s="31"/>
      <c r="AB195" s="31"/>
      <c r="AC195" s="31"/>
      <c r="AD195" s="31"/>
      <c r="AE195" s="31"/>
      <c r="AR195" s="203" t="s">
        <v>270</v>
      </c>
      <c r="AT195" s="203" t="s">
        <v>221</v>
      </c>
      <c r="AU195" s="203" t="s">
        <v>135</v>
      </c>
      <c r="AY195" s="14" t="s">
        <v>128</v>
      </c>
      <c r="BE195" s="204">
        <f>IF(N195="základná",J195,0)</f>
        <v>0</v>
      </c>
      <c r="BF195" s="204">
        <f>IF(N195="znížená",J195,0)</f>
        <v>0</v>
      </c>
      <c r="BG195" s="204">
        <f>IF(N195="zákl. prenesená",J195,0)</f>
        <v>0</v>
      </c>
      <c r="BH195" s="204">
        <f>IF(N195="zníž. prenesená",J195,0)</f>
        <v>0</v>
      </c>
      <c r="BI195" s="204">
        <f>IF(N195="nulová",J195,0)</f>
        <v>0</v>
      </c>
      <c r="BJ195" s="14" t="s">
        <v>135</v>
      </c>
      <c r="BK195" s="205">
        <f>ROUND(I195*H195,3)</f>
        <v>0</v>
      </c>
      <c r="BL195" s="14" t="s">
        <v>196</v>
      </c>
      <c r="BM195" s="203" t="s">
        <v>340</v>
      </c>
    </row>
    <row r="196" spans="1:65" s="2" customFormat="1" ht="24.2" customHeight="1">
      <c r="A196" s="31"/>
      <c r="B196" s="32"/>
      <c r="C196" s="192" t="s">
        <v>341</v>
      </c>
      <c r="D196" s="192" t="s">
        <v>130</v>
      </c>
      <c r="E196" s="193" t="s">
        <v>342</v>
      </c>
      <c r="F196" s="194" t="s">
        <v>343</v>
      </c>
      <c r="G196" s="195" t="s">
        <v>176</v>
      </c>
      <c r="H196" s="196">
        <v>0.19500000000000001</v>
      </c>
      <c r="I196" s="197"/>
      <c r="J196" s="196">
        <f>ROUND(I196*H196,3)</f>
        <v>0</v>
      </c>
      <c r="K196" s="198"/>
      <c r="L196" s="36"/>
      <c r="M196" s="199" t="s">
        <v>1</v>
      </c>
      <c r="N196" s="200" t="s">
        <v>41</v>
      </c>
      <c r="O196" s="72"/>
      <c r="P196" s="201">
        <f>O196*H196</f>
        <v>0</v>
      </c>
      <c r="Q196" s="201">
        <v>0</v>
      </c>
      <c r="R196" s="201">
        <f>Q196*H196</f>
        <v>0</v>
      </c>
      <c r="S196" s="201">
        <v>0</v>
      </c>
      <c r="T196" s="202">
        <f>S196*H196</f>
        <v>0</v>
      </c>
      <c r="U196" s="31"/>
      <c r="V196" s="31"/>
      <c r="W196" s="31"/>
      <c r="X196" s="31"/>
      <c r="Y196" s="31"/>
      <c r="Z196" s="31"/>
      <c r="AA196" s="31"/>
      <c r="AB196" s="31"/>
      <c r="AC196" s="31"/>
      <c r="AD196" s="31"/>
      <c r="AE196" s="31"/>
      <c r="AR196" s="203" t="s">
        <v>196</v>
      </c>
      <c r="AT196" s="203" t="s">
        <v>130</v>
      </c>
      <c r="AU196" s="203" t="s">
        <v>135</v>
      </c>
      <c r="AY196" s="14" t="s">
        <v>128</v>
      </c>
      <c r="BE196" s="204">
        <f>IF(N196="základná",J196,0)</f>
        <v>0</v>
      </c>
      <c r="BF196" s="204">
        <f>IF(N196="znížená",J196,0)</f>
        <v>0</v>
      </c>
      <c r="BG196" s="204">
        <f>IF(N196="zákl. prenesená",J196,0)</f>
        <v>0</v>
      </c>
      <c r="BH196" s="204">
        <f>IF(N196="zníž. prenesená",J196,0)</f>
        <v>0</v>
      </c>
      <c r="BI196" s="204">
        <f>IF(N196="nulová",J196,0)</f>
        <v>0</v>
      </c>
      <c r="BJ196" s="14" t="s">
        <v>135</v>
      </c>
      <c r="BK196" s="205">
        <f>ROUND(I196*H196,3)</f>
        <v>0</v>
      </c>
      <c r="BL196" s="14" t="s">
        <v>196</v>
      </c>
      <c r="BM196" s="203" t="s">
        <v>344</v>
      </c>
    </row>
    <row r="197" spans="1:65" s="12" customFormat="1" ht="22.9" customHeight="1">
      <c r="B197" s="176"/>
      <c r="C197" s="177"/>
      <c r="D197" s="178" t="s">
        <v>74</v>
      </c>
      <c r="E197" s="190" t="s">
        <v>345</v>
      </c>
      <c r="F197" s="190" t="s">
        <v>346</v>
      </c>
      <c r="G197" s="177"/>
      <c r="H197" s="177"/>
      <c r="I197" s="180"/>
      <c r="J197" s="191">
        <f>BK197</f>
        <v>0</v>
      </c>
      <c r="K197" s="177"/>
      <c r="L197" s="182"/>
      <c r="M197" s="183"/>
      <c r="N197" s="184"/>
      <c r="O197" s="184"/>
      <c r="P197" s="185">
        <f>P198</f>
        <v>0</v>
      </c>
      <c r="Q197" s="184"/>
      <c r="R197" s="185">
        <f>R198</f>
        <v>5.0000000000000002E-5</v>
      </c>
      <c r="S197" s="184"/>
      <c r="T197" s="186">
        <f>T198</f>
        <v>1E-3</v>
      </c>
      <c r="AR197" s="187" t="s">
        <v>135</v>
      </c>
      <c r="AT197" s="188" t="s">
        <v>74</v>
      </c>
      <c r="AU197" s="188" t="s">
        <v>83</v>
      </c>
      <c r="AY197" s="187" t="s">
        <v>128</v>
      </c>
      <c r="BK197" s="189">
        <f>BK198</f>
        <v>0</v>
      </c>
    </row>
    <row r="198" spans="1:65" s="2" customFormat="1" ht="24.2" customHeight="1">
      <c r="A198" s="31"/>
      <c r="B198" s="32"/>
      <c r="C198" s="192" t="s">
        <v>347</v>
      </c>
      <c r="D198" s="192" t="s">
        <v>130</v>
      </c>
      <c r="E198" s="193" t="s">
        <v>348</v>
      </c>
      <c r="F198" s="194" t="s">
        <v>349</v>
      </c>
      <c r="G198" s="195" t="s">
        <v>350</v>
      </c>
      <c r="H198" s="196">
        <v>1</v>
      </c>
      <c r="I198" s="197"/>
      <c r="J198" s="196">
        <f>ROUND(I198*H198,3)</f>
        <v>0</v>
      </c>
      <c r="K198" s="198"/>
      <c r="L198" s="36"/>
      <c r="M198" s="199" t="s">
        <v>1</v>
      </c>
      <c r="N198" s="200" t="s">
        <v>41</v>
      </c>
      <c r="O198" s="72"/>
      <c r="P198" s="201">
        <f>O198*H198</f>
        <v>0</v>
      </c>
      <c r="Q198" s="201">
        <v>5.0000000000000002E-5</v>
      </c>
      <c r="R198" s="201">
        <f>Q198*H198</f>
        <v>5.0000000000000002E-5</v>
      </c>
      <c r="S198" s="201">
        <v>1E-3</v>
      </c>
      <c r="T198" s="202">
        <f>S198*H198</f>
        <v>1E-3</v>
      </c>
      <c r="U198" s="31"/>
      <c r="V198" s="31"/>
      <c r="W198" s="31"/>
      <c r="X198" s="31"/>
      <c r="Y198" s="31"/>
      <c r="Z198" s="31"/>
      <c r="AA198" s="31"/>
      <c r="AB198" s="31"/>
      <c r="AC198" s="31"/>
      <c r="AD198" s="31"/>
      <c r="AE198" s="31"/>
      <c r="AR198" s="203" t="s">
        <v>196</v>
      </c>
      <c r="AT198" s="203" t="s">
        <v>130</v>
      </c>
      <c r="AU198" s="203" t="s">
        <v>135</v>
      </c>
      <c r="AY198" s="14" t="s">
        <v>128</v>
      </c>
      <c r="BE198" s="204">
        <f>IF(N198="základná",J198,0)</f>
        <v>0</v>
      </c>
      <c r="BF198" s="204">
        <f>IF(N198="znížená",J198,0)</f>
        <v>0</v>
      </c>
      <c r="BG198" s="204">
        <f>IF(N198="zákl. prenesená",J198,0)</f>
        <v>0</v>
      </c>
      <c r="BH198" s="204">
        <f>IF(N198="zníž. prenesená",J198,0)</f>
        <v>0</v>
      </c>
      <c r="BI198" s="204">
        <f>IF(N198="nulová",J198,0)</f>
        <v>0</v>
      </c>
      <c r="BJ198" s="14" t="s">
        <v>135</v>
      </c>
      <c r="BK198" s="205">
        <f>ROUND(I198*H198,3)</f>
        <v>0</v>
      </c>
      <c r="BL198" s="14" t="s">
        <v>196</v>
      </c>
      <c r="BM198" s="203" t="s">
        <v>351</v>
      </c>
    </row>
    <row r="199" spans="1:65" s="12" customFormat="1" ht="22.9" customHeight="1">
      <c r="B199" s="176"/>
      <c r="C199" s="177"/>
      <c r="D199" s="178" t="s">
        <v>74</v>
      </c>
      <c r="E199" s="190" t="s">
        <v>352</v>
      </c>
      <c r="F199" s="190" t="s">
        <v>353</v>
      </c>
      <c r="G199" s="177"/>
      <c r="H199" s="177"/>
      <c r="I199" s="180"/>
      <c r="J199" s="191">
        <f>BK199</f>
        <v>0</v>
      </c>
      <c r="K199" s="177"/>
      <c r="L199" s="182"/>
      <c r="M199" s="183"/>
      <c r="N199" s="184"/>
      <c r="O199" s="184"/>
      <c r="P199" s="185">
        <f>P200</f>
        <v>0</v>
      </c>
      <c r="Q199" s="184"/>
      <c r="R199" s="185">
        <f>R200</f>
        <v>1.8000000000000002E-3</v>
      </c>
      <c r="S199" s="184"/>
      <c r="T199" s="186">
        <f>T200</f>
        <v>0</v>
      </c>
      <c r="AR199" s="187" t="s">
        <v>135</v>
      </c>
      <c r="AT199" s="188" t="s">
        <v>74</v>
      </c>
      <c r="AU199" s="188" t="s">
        <v>83</v>
      </c>
      <c r="AY199" s="187" t="s">
        <v>128</v>
      </c>
      <c r="BK199" s="189">
        <f>BK200</f>
        <v>0</v>
      </c>
    </row>
    <row r="200" spans="1:65" s="2" customFormat="1" ht="33" customHeight="1">
      <c r="A200" s="31"/>
      <c r="B200" s="32"/>
      <c r="C200" s="192" t="s">
        <v>354</v>
      </c>
      <c r="D200" s="192" t="s">
        <v>130</v>
      </c>
      <c r="E200" s="193" t="s">
        <v>355</v>
      </c>
      <c r="F200" s="194" t="s">
        <v>356</v>
      </c>
      <c r="G200" s="195" t="s">
        <v>133</v>
      </c>
      <c r="H200" s="196">
        <v>5</v>
      </c>
      <c r="I200" s="197"/>
      <c r="J200" s="196">
        <f>ROUND(I200*H200,3)</f>
        <v>0</v>
      </c>
      <c r="K200" s="198"/>
      <c r="L200" s="36"/>
      <c r="M200" s="199" t="s">
        <v>1</v>
      </c>
      <c r="N200" s="200" t="s">
        <v>41</v>
      </c>
      <c r="O200" s="72"/>
      <c r="P200" s="201">
        <f>O200*H200</f>
        <v>0</v>
      </c>
      <c r="Q200" s="201">
        <v>3.6000000000000002E-4</v>
      </c>
      <c r="R200" s="201">
        <f>Q200*H200</f>
        <v>1.8000000000000002E-3</v>
      </c>
      <c r="S200" s="201">
        <v>0</v>
      </c>
      <c r="T200" s="202">
        <f>S200*H200</f>
        <v>0</v>
      </c>
      <c r="U200" s="31"/>
      <c r="V200" s="31"/>
      <c r="W200" s="31"/>
      <c r="X200" s="31"/>
      <c r="Y200" s="31"/>
      <c r="Z200" s="31"/>
      <c r="AA200" s="31"/>
      <c r="AB200" s="31"/>
      <c r="AC200" s="31"/>
      <c r="AD200" s="31"/>
      <c r="AE200" s="31"/>
      <c r="AR200" s="203" t="s">
        <v>196</v>
      </c>
      <c r="AT200" s="203" t="s">
        <v>130</v>
      </c>
      <c r="AU200" s="203" t="s">
        <v>135</v>
      </c>
      <c r="AY200" s="14" t="s">
        <v>128</v>
      </c>
      <c r="BE200" s="204">
        <f>IF(N200="základná",J200,0)</f>
        <v>0</v>
      </c>
      <c r="BF200" s="204">
        <f>IF(N200="znížená",J200,0)</f>
        <v>0</v>
      </c>
      <c r="BG200" s="204">
        <f>IF(N200="zákl. prenesená",J200,0)</f>
        <v>0</v>
      </c>
      <c r="BH200" s="204">
        <f>IF(N200="zníž. prenesená",J200,0)</f>
        <v>0</v>
      </c>
      <c r="BI200" s="204">
        <f>IF(N200="nulová",J200,0)</f>
        <v>0</v>
      </c>
      <c r="BJ200" s="14" t="s">
        <v>135</v>
      </c>
      <c r="BK200" s="205">
        <f>ROUND(I200*H200,3)</f>
        <v>0</v>
      </c>
      <c r="BL200" s="14" t="s">
        <v>196</v>
      </c>
      <c r="BM200" s="203" t="s">
        <v>357</v>
      </c>
    </row>
    <row r="201" spans="1:65" s="12" customFormat="1" ht="25.9" customHeight="1">
      <c r="B201" s="176"/>
      <c r="C201" s="177"/>
      <c r="D201" s="178" t="s">
        <v>74</v>
      </c>
      <c r="E201" s="179" t="s">
        <v>221</v>
      </c>
      <c r="F201" s="179" t="s">
        <v>358</v>
      </c>
      <c r="G201" s="177"/>
      <c r="H201" s="177"/>
      <c r="I201" s="180"/>
      <c r="J201" s="181">
        <f>BK201</f>
        <v>0</v>
      </c>
      <c r="K201" s="177"/>
      <c r="L201" s="182"/>
      <c r="M201" s="183"/>
      <c r="N201" s="184"/>
      <c r="O201" s="184"/>
      <c r="P201" s="185">
        <f>P202</f>
        <v>0</v>
      </c>
      <c r="Q201" s="184"/>
      <c r="R201" s="185">
        <f>R202</f>
        <v>0</v>
      </c>
      <c r="S201" s="184"/>
      <c r="T201" s="186">
        <f>T202</f>
        <v>0</v>
      </c>
      <c r="AR201" s="187" t="s">
        <v>140</v>
      </c>
      <c r="AT201" s="188" t="s">
        <v>74</v>
      </c>
      <c r="AU201" s="188" t="s">
        <v>75</v>
      </c>
      <c r="AY201" s="187" t="s">
        <v>128</v>
      </c>
      <c r="BK201" s="189">
        <f>BK202</f>
        <v>0</v>
      </c>
    </row>
    <row r="202" spans="1:65" s="12" customFormat="1" ht="22.9" customHeight="1">
      <c r="B202" s="176"/>
      <c r="C202" s="177"/>
      <c r="D202" s="178" t="s">
        <v>74</v>
      </c>
      <c r="E202" s="190" t="s">
        <v>359</v>
      </c>
      <c r="F202" s="190" t="s">
        <v>360</v>
      </c>
      <c r="G202" s="177"/>
      <c r="H202" s="177"/>
      <c r="I202" s="180"/>
      <c r="J202" s="191">
        <f>BK202</f>
        <v>0</v>
      </c>
      <c r="K202" s="177"/>
      <c r="L202" s="182"/>
      <c r="M202" s="183"/>
      <c r="N202" s="184"/>
      <c r="O202" s="184"/>
      <c r="P202" s="185">
        <f>P203</f>
        <v>0</v>
      </c>
      <c r="Q202" s="184"/>
      <c r="R202" s="185">
        <f>R203</f>
        <v>0</v>
      </c>
      <c r="S202" s="184"/>
      <c r="T202" s="186">
        <f>T203</f>
        <v>0</v>
      </c>
      <c r="AR202" s="187" t="s">
        <v>140</v>
      </c>
      <c r="AT202" s="188" t="s">
        <v>74</v>
      </c>
      <c r="AU202" s="188" t="s">
        <v>83</v>
      </c>
      <c r="AY202" s="187" t="s">
        <v>128</v>
      </c>
      <c r="BK202" s="189">
        <f>BK203</f>
        <v>0</v>
      </c>
    </row>
    <row r="203" spans="1:65" s="2" customFormat="1" ht="24.2" customHeight="1">
      <c r="A203" s="31"/>
      <c r="B203" s="32"/>
      <c r="C203" s="192" t="s">
        <v>361</v>
      </c>
      <c r="D203" s="192" t="s">
        <v>130</v>
      </c>
      <c r="E203" s="193" t="s">
        <v>362</v>
      </c>
      <c r="F203" s="194" t="s">
        <v>363</v>
      </c>
      <c r="G203" s="195" t="s">
        <v>295</v>
      </c>
      <c r="H203" s="196">
        <v>1</v>
      </c>
      <c r="I203" s="197"/>
      <c r="J203" s="196">
        <f>ROUND(I203*H203,3)</f>
        <v>0</v>
      </c>
      <c r="K203" s="198"/>
      <c r="L203" s="36"/>
      <c r="M203" s="216" t="s">
        <v>1</v>
      </c>
      <c r="N203" s="217" t="s">
        <v>41</v>
      </c>
      <c r="O203" s="218"/>
      <c r="P203" s="219">
        <f>O203*H203</f>
        <v>0</v>
      </c>
      <c r="Q203" s="219">
        <v>0</v>
      </c>
      <c r="R203" s="219">
        <f>Q203*H203</f>
        <v>0</v>
      </c>
      <c r="S203" s="219">
        <v>0</v>
      </c>
      <c r="T203" s="220">
        <f>S203*H203</f>
        <v>0</v>
      </c>
      <c r="U203" s="31"/>
      <c r="V203" s="31"/>
      <c r="W203" s="31"/>
      <c r="X203" s="31"/>
      <c r="Y203" s="31"/>
      <c r="Z203" s="31"/>
      <c r="AA203" s="31"/>
      <c r="AB203" s="31"/>
      <c r="AC203" s="31"/>
      <c r="AD203" s="31"/>
      <c r="AE203" s="31"/>
      <c r="AR203" s="203" t="s">
        <v>364</v>
      </c>
      <c r="AT203" s="203" t="s">
        <v>130</v>
      </c>
      <c r="AU203" s="203" t="s">
        <v>135</v>
      </c>
      <c r="AY203" s="14" t="s">
        <v>128</v>
      </c>
      <c r="BE203" s="204">
        <f>IF(N203="základná",J203,0)</f>
        <v>0</v>
      </c>
      <c r="BF203" s="204">
        <f>IF(N203="znížená",J203,0)</f>
        <v>0</v>
      </c>
      <c r="BG203" s="204">
        <f>IF(N203="zákl. prenesená",J203,0)</f>
        <v>0</v>
      </c>
      <c r="BH203" s="204">
        <f>IF(N203="zníž. prenesená",J203,0)</f>
        <v>0</v>
      </c>
      <c r="BI203" s="204">
        <f>IF(N203="nulová",J203,0)</f>
        <v>0</v>
      </c>
      <c r="BJ203" s="14" t="s">
        <v>135</v>
      </c>
      <c r="BK203" s="205">
        <f>ROUND(I203*H203,3)</f>
        <v>0</v>
      </c>
      <c r="BL203" s="14" t="s">
        <v>364</v>
      </c>
      <c r="BM203" s="203" t="s">
        <v>365</v>
      </c>
    </row>
    <row r="204" spans="1:65" s="2" customFormat="1" ht="6.95" customHeight="1">
      <c r="A204" s="31"/>
      <c r="B204" s="55"/>
      <c r="C204" s="56"/>
      <c r="D204" s="56"/>
      <c r="E204" s="56"/>
      <c r="F204" s="56"/>
      <c r="G204" s="56"/>
      <c r="H204" s="56"/>
      <c r="I204" s="56"/>
      <c r="J204" s="56"/>
      <c r="K204" s="56"/>
      <c r="L204" s="36"/>
      <c r="M204" s="31"/>
      <c r="O204" s="31"/>
      <c r="P204" s="31"/>
      <c r="Q204" s="31"/>
      <c r="R204" s="31"/>
      <c r="S204" s="31"/>
      <c r="T204" s="31"/>
      <c r="U204" s="31"/>
      <c r="V204" s="31"/>
      <c r="W204" s="31"/>
      <c r="X204" s="31"/>
      <c r="Y204" s="31"/>
      <c r="Z204" s="31"/>
      <c r="AA204" s="31"/>
      <c r="AB204" s="31"/>
      <c r="AC204" s="31"/>
      <c r="AD204" s="31"/>
      <c r="AE204" s="31"/>
    </row>
  </sheetData>
  <sheetProtection password="CC35" sheet="1" objects="1" scenarios="1" formatColumns="0" formatRows="0" autoFilter="0"/>
  <autoFilter ref="C133:K203"/>
  <mergeCells count="9">
    <mergeCell ref="E87:H87"/>
    <mergeCell ref="E124:H124"/>
    <mergeCell ref="E126:H126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Pracovné hárky</vt:lpstr>
      </vt:variant>
      <vt:variant>
        <vt:i4>3</vt:i4>
      </vt:variant>
      <vt:variant>
        <vt:lpstr>Pomenované rozsahy</vt:lpstr>
      </vt:variant>
      <vt:variant>
        <vt:i4>6</vt:i4>
      </vt:variant>
    </vt:vector>
  </HeadingPairs>
  <TitlesOfParts>
    <vt:vector size="9" baseType="lpstr">
      <vt:lpstr>Rekapitulácia stavby</vt:lpstr>
      <vt:lpstr>01 - Rekonštrukcia - Auto...</vt:lpstr>
      <vt:lpstr>02 - Rekonštrukcia - Auto...</vt:lpstr>
      <vt:lpstr>'01 - Rekonštrukcia - Auto...'!Názvy_tlače</vt:lpstr>
      <vt:lpstr>'02 - Rekonštrukcia - Auto...'!Názvy_tlače</vt:lpstr>
      <vt:lpstr>'Rekapitulácia stavby'!Názvy_tlače</vt:lpstr>
      <vt:lpstr>'01 - Rekonštrukcia - Auto...'!Oblasť_tlače</vt:lpstr>
      <vt:lpstr>'02 - Rekonštrukcia - Auto...'!Oblasť_tlače</vt:lpstr>
      <vt:lpstr>'Rekapitulácia stavby'!Oblasť_tlače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Pali-PC\Pali</dc:creator>
  <cp:lastModifiedBy>Erika</cp:lastModifiedBy>
  <dcterms:created xsi:type="dcterms:W3CDTF">2022-05-25T07:55:32Z</dcterms:created>
  <dcterms:modified xsi:type="dcterms:W3CDTF">2022-10-31T10:01:25Z</dcterms:modified>
</cp:coreProperties>
</file>